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4267" windowHeight="8695" activeTab="3"/>
  </bookViews>
  <sheets>
    <sheet name="специалисты 1 курс" sheetId="1" r:id="rId1"/>
    <sheet name="специалитет" sheetId="2" r:id="rId2"/>
    <sheet name="магистратура" sheetId="3" r:id="rId3"/>
    <sheet name="бакалавриат" sheetId="4" r:id="rId4"/>
  </sheets>
  <definedNames/>
  <calcPr fullCalcOnLoad="1" refMode="R1C1"/>
</workbook>
</file>

<file path=xl/sharedStrings.xml><?xml version="1.0" encoding="utf-8"?>
<sst xmlns="http://schemas.openxmlformats.org/spreadsheetml/2006/main" count="729" uniqueCount="339">
  <si>
    <t>рейтинг</t>
  </si>
  <si>
    <t>специалитет</t>
  </si>
  <si>
    <t>ЭПиГН</t>
  </si>
  <si>
    <t>ф-т</t>
  </si>
  <si>
    <t>шифр</t>
  </si>
  <si>
    <t>СТиА</t>
  </si>
  <si>
    <t>Технологические машины и оборудование</t>
  </si>
  <si>
    <t>Оборудование и технология сварочного производства</t>
  </si>
  <si>
    <t>Технология машиностроения</t>
  </si>
  <si>
    <t>Металлорежущие станки и комплексы</t>
  </si>
  <si>
    <t>Юриспруденция</t>
  </si>
  <si>
    <t>М</t>
  </si>
  <si>
    <t>Энергомашиностроение</t>
  </si>
  <si>
    <t>Авиа- и ракетостроение</t>
  </si>
  <si>
    <t>Ракетостроение</t>
  </si>
  <si>
    <t>Стрелково-пушечное, артиллерийское и ракетное оружие</t>
  </si>
  <si>
    <t>РиД</t>
  </si>
  <si>
    <t>Реклама</t>
  </si>
  <si>
    <t>Искусство интерьера</t>
  </si>
  <si>
    <t>УК</t>
  </si>
  <si>
    <t>Роботы и робототехнические системы</t>
  </si>
  <si>
    <t>П</t>
  </si>
  <si>
    <t>Телекоммуникации</t>
  </si>
  <si>
    <t>Многоканальные телекоммуникационные системы</t>
  </si>
  <si>
    <t>Системы связи с подвижными объектами</t>
  </si>
  <si>
    <t>Сети связи и системы коммутации</t>
  </si>
  <si>
    <t>Системный анализ и управление</t>
  </si>
  <si>
    <t>ФКиС</t>
  </si>
  <si>
    <t>Физическая культура</t>
  </si>
  <si>
    <t>Электротехника, электромеханика и электротехнологии</t>
  </si>
  <si>
    <t>Лазерные системы в ракетостроении и космонавтике</t>
  </si>
  <si>
    <t>Приборы и методы контроля качества и диагностики</t>
  </si>
  <si>
    <t>Приборостроение</t>
  </si>
  <si>
    <t>Радиотехника</t>
  </si>
  <si>
    <t>ТТ</t>
  </si>
  <si>
    <t>Промышленная теплоэнергетика</t>
  </si>
  <si>
    <t>Теплоэнергетика</t>
  </si>
  <si>
    <t>Автомобиле- и тракторостроение</t>
  </si>
  <si>
    <t>Автомобили и автомобильное хозяйство</t>
  </si>
  <si>
    <t>Эксплуатация транспортных средств</t>
  </si>
  <si>
    <t>Информатика и вычислительная техника</t>
  </si>
  <si>
    <t>ИВТ</t>
  </si>
  <si>
    <t>Системы автоматизированного проектирования</t>
  </si>
  <si>
    <t>Строительство</t>
  </si>
  <si>
    <t>ИС</t>
  </si>
  <si>
    <t>Городское строительство и хозяйство</t>
  </si>
  <si>
    <t>Механизация и автоматизация строительства</t>
  </si>
  <si>
    <t>Проектирование зданий</t>
  </si>
  <si>
    <t>Теплогазоснабжение и вентиляция</t>
  </si>
  <si>
    <t>Водоснабжение и водоотведение</t>
  </si>
  <si>
    <t>Перевод и переводоведение</t>
  </si>
  <si>
    <t>Теоретическая и прикладная лингвистика</t>
  </si>
  <si>
    <t>цена 2007/2008 уч. г.</t>
  </si>
  <si>
    <t>Технологическое образование</t>
  </si>
  <si>
    <t>Бизнес-информатика</t>
  </si>
  <si>
    <t>МиМ</t>
  </si>
  <si>
    <t>Машины и оборудование нефтяных и газовых промыслов</t>
  </si>
  <si>
    <t>Статистика</t>
  </si>
  <si>
    <t>Экономика</t>
  </si>
  <si>
    <t>Математические методы в экономике</t>
  </si>
  <si>
    <t>Финансы и кредит</t>
  </si>
  <si>
    <t>Бухгалтерский учет, анализ и аудит</t>
  </si>
  <si>
    <t>Коммерция (торговое дело)</t>
  </si>
  <si>
    <t>Маркетинг</t>
  </si>
  <si>
    <t xml:space="preserve">Менеджмент </t>
  </si>
  <si>
    <t>Менеджмент организации</t>
  </si>
  <si>
    <t>Управление персоналом</t>
  </si>
  <si>
    <t>Государственное и муниципальное управление</t>
  </si>
  <si>
    <t>ПМ</t>
  </si>
  <si>
    <t>230200.62</t>
  </si>
  <si>
    <t>Информационные системы</t>
  </si>
  <si>
    <t>Информационные системы и технологии</t>
  </si>
  <si>
    <t>Прикладная математика</t>
  </si>
  <si>
    <t>Коммерция</t>
  </si>
  <si>
    <t>080300.62</t>
  </si>
  <si>
    <t>Ракетные двигатели</t>
  </si>
  <si>
    <t>Организация и безопасность движения (по видам)</t>
  </si>
  <si>
    <t>Информационно-измерительная техника и технологии</t>
  </si>
  <si>
    <t>Безопасность технологических процессов и производств</t>
  </si>
  <si>
    <t>Инженерная защита окружающей среды</t>
  </si>
  <si>
    <t>Физическая культура и спорт</t>
  </si>
  <si>
    <t>Управление качеством</t>
  </si>
  <si>
    <t>Мехатроника</t>
  </si>
  <si>
    <t>Защита в черезвычайных ситуациях</t>
  </si>
  <si>
    <t>280200.62</t>
  </si>
  <si>
    <t>Защита окружающей среды</t>
  </si>
  <si>
    <t>Антикризисное управление</t>
  </si>
  <si>
    <t xml:space="preserve">Наземные транспортные системы </t>
  </si>
  <si>
    <t>УТВЕРЖДАЮ:________________</t>
  </si>
  <si>
    <t>Ректор ГОУ ВПО ИжГТУ</t>
  </si>
  <si>
    <t>Код дохода 073 3 02 01010 01 0000 130</t>
  </si>
  <si>
    <t>Источник дохода:</t>
  </si>
  <si>
    <t>оказание образовательных услуг по программам высшего профессионального образования</t>
  </si>
  <si>
    <t>39300</t>
  </si>
  <si>
    <t>40800</t>
  </si>
  <si>
    <t>34800</t>
  </si>
  <si>
    <t>39360</t>
  </si>
  <si>
    <t>Экономика и управление на предприятии (по отраслям)</t>
  </si>
  <si>
    <t>факультет</t>
  </si>
  <si>
    <t xml:space="preserve">Гл.бухгалтер </t>
  </si>
  <si>
    <t>А.Х.Алиева</t>
  </si>
  <si>
    <t>Начальник Управления образования</t>
  </si>
  <si>
    <t>М.С.Кадацкая</t>
  </si>
  <si>
    <t>Проф.,д.т.н. Якимович Б.А.</t>
  </si>
  <si>
    <t>шифр специальности</t>
  </si>
  <si>
    <t>наименование специальности</t>
  </si>
  <si>
    <t xml:space="preserve">080105.65 </t>
  </si>
  <si>
    <t xml:space="preserve">030501.65 </t>
  </si>
  <si>
    <t xml:space="preserve">080116.65 </t>
  </si>
  <si>
    <t>080109.65</t>
  </si>
  <si>
    <t>080111.65</t>
  </si>
  <si>
    <t>080507.65</t>
  </si>
  <si>
    <t>080502.65</t>
  </si>
  <si>
    <t>080503.65</t>
  </si>
  <si>
    <t>080504.65</t>
  </si>
  <si>
    <t>080505.65</t>
  </si>
  <si>
    <t>230201.65</t>
  </si>
  <si>
    <t>230401.65</t>
  </si>
  <si>
    <t>080303.65</t>
  </si>
  <si>
    <t>080401.65</t>
  </si>
  <si>
    <t>080601.65</t>
  </si>
  <si>
    <t>Комплексное обеспечение информационной безопасности автоматизированных систем</t>
  </si>
  <si>
    <t>090105.65</t>
  </si>
  <si>
    <t>130602.65</t>
  </si>
  <si>
    <t>140610.65</t>
  </si>
  <si>
    <t>Электрооборудование и электрохозяйства предприятий, организаций и учреждений</t>
  </si>
  <si>
    <t>140104.65</t>
  </si>
  <si>
    <t>190201.65</t>
  </si>
  <si>
    <t>190601.65</t>
  </si>
  <si>
    <t>190603.65</t>
  </si>
  <si>
    <t>190702.65</t>
  </si>
  <si>
    <t>Сервис транспортных и технологических машин и оборудования (в нефтегазодобыче)</t>
  </si>
  <si>
    <t>230101.65</t>
  </si>
  <si>
    <t>230102.65</t>
  </si>
  <si>
    <t>230104.65</t>
  </si>
  <si>
    <t>230105.65</t>
  </si>
  <si>
    <t>270102.65</t>
  </si>
  <si>
    <t>270105.65</t>
  </si>
  <si>
    <t>270113.65</t>
  </si>
  <si>
    <t>270114.65</t>
  </si>
  <si>
    <t>Промышленное и гражданское строительство</t>
  </si>
  <si>
    <t>270109.65</t>
  </si>
  <si>
    <t>270112.65</t>
  </si>
  <si>
    <t>031202.65</t>
  </si>
  <si>
    <t>031301.65</t>
  </si>
  <si>
    <t>220402.65</t>
  </si>
  <si>
    <t>210402.65</t>
  </si>
  <si>
    <t>210404.65</t>
  </si>
  <si>
    <t>210406.65</t>
  </si>
  <si>
    <t>Средства связи с подвижными объектами</t>
  </si>
  <si>
    <t>220401.65</t>
  </si>
  <si>
    <t>220501.65</t>
  </si>
  <si>
    <t>280202.65</t>
  </si>
  <si>
    <t>280102.65</t>
  </si>
  <si>
    <t>280103.65</t>
  </si>
  <si>
    <t>032101.65</t>
  </si>
  <si>
    <t>200102.65</t>
  </si>
  <si>
    <t>200106.65</t>
  </si>
  <si>
    <t>210201.65</t>
  </si>
  <si>
    <t>210302.65</t>
  </si>
  <si>
    <t>200202.65</t>
  </si>
  <si>
    <t>150201.65</t>
  </si>
  <si>
    <t>150202.65</t>
  </si>
  <si>
    <t>151001.65</t>
  </si>
  <si>
    <t>151002.65</t>
  </si>
  <si>
    <t>Машины и технология обработки металлов давлением</t>
  </si>
  <si>
    <t>140501.65</t>
  </si>
  <si>
    <t>160801.65</t>
  </si>
  <si>
    <t>160302.65</t>
  </si>
  <si>
    <t>170102.65</t>
  </si>
  <si>
    <t>032401.65</t>
  </si>
  <si>
    <t>261001.65</t>
  </si>
  <si>
    <t>070603.65</t>
  </si>
  <si>
    <t xml:space="preserve">Гл. бухгалтер                                                             </t>
  </si>
  <si>
    <t>Начальник Управления экономики</t>
  </si>
  <si>
    <t xml:space="preserve">                                      О.В.Мамрыкин</t>
  </si>
  <si>
    <t xml:space="preserve">                                      А.Х.Алиева</t>
  </si>
  <si>
    <t xml:space="preserve">                                      М.С.Кадацкая</t>
  </si>
  <si>
    <t xml:space="preserve">                                                                                             УТВЕРЖДАЮ:________________</t>
  </si>
  <si>
    <t xml:space="preserve">                                                                                             Ректор ГОУ ВПО ИжГТУ</t>
  </si>
  <si>
    <t xml:space="preserve">                                                                                             Проф.,д.т.н. Якимович Б.А.</t>
  </si>
  <si>
    <t>очной формы обучения</t>
  </si>
  <si>
    <t>Товароведение и экспертиза товаров (по областям применения)</t>
  </si>
  <si>
    <t>Вычислительные машины, комплексы, системы  и сети</t>
  </si>
  <si>
    <t>Автоматизированные системы обработки информации и управления</t>
  </si>
  <si>
    <t>Программное обеспечение вычислительной техники и автоматизированных систем</t>
  </si>
  <si>
    <t>Проектирование и технология радиоэлектронных средств</t>
  </si>
  <si>
    <t>Двигатели внутреннего сгорания</t>
  </si>
  <si>
    <t>Технология художественной обработки материалов</t>
  </si>
  <si>
    <t>43740</t>
  </si>
  <si>
    <t>наименование области</t>
  </si>
  <si>
    <t>наименование направления по бакалавриату</t>
  </si>
  <si>
    <t>шифр направления</t>
  </si>
  <si>
    <t>стоимость 2007/08 уч года</t>
  </si>
  <si>
    <t>080100.62</t>
  </si>
  <si>
    <t>080500.62</t>
  </si>
  <si>
    <t>220100.62</t>
  </si>
  <si>
    <t>080700.62</t>
  </si>
  <si>
    <t>140600.62</t>
  </si>
  <si>
    <t>140100.62</t>
  </si>
  <si>
    <t>Сервис транспортных и технологических машин и оборудования ( в нефтегазодобыче)</t>
  </si>
  <si>
    <t>190500.62</t>
  </si>
  <si>
    <t>230100.62</t>
  </si>
  <si>
    <t>270100.62</t>
  </si>
  <si>
    <t>050500.62</t>
  </si>
  <si>
    <t>Технология, оборудование и автоматизация машиностроительных производств</t>
  </si>
  <si>
    <t>210400.62</t>
  </si>
  <si>
    <t>Проектирование и технология электронных средств</t>
  </si>
  <si>
    <t>032100.62</t>
  </si>
  <si>
    <t>200100.62</t>
  </si>
  <si>
    <t>210200.62</t>
  </si>
  <si>
    <t xml:space="preserve">210300.62 </t>
  </si>
  <si>
    <t>150400.62</t>
  </si>
  <si>
    <t>Металлообрабатывающие станки и комплексы</t>
  </si>
  <si>
    <t>140500.62</t>
  </si>
  <si>
    <t>160100.62</t>
  </si>
  <si>
    <t>О.В.Мамрыкин</t>
  </si>
  <si>
    <t>оказание образовательных услуг по направлениям бакалавриата</t>
  </si>
  <si>
    <t>190100.62</t>
  </si>
  <si>
    <t>Вычислительные машины, комплексы, системы и сети</t>
  </si>
  <si>
    <t>Экспертиза и управление недвижимостью</t>
  </si>
  <si>
    <t>стоимость 2008/09 уч года</t>
  </si>
  <si>
    <t>43800</t>
  </si>
  <si>
    <t>46260</t>
  </si>
  <si>
    <t>38940</t>
  </si>
  <si>
    <t>Защита в чрезвычайных ситуациях</t>
  </si>
  <si>
    <t>доктор</t>
  </si>
  <si>
    <t>кандидат</t>
  </si>
  <si>
    <t>без степени</t>
  </si>
  <si>
    <t>ставки преподавателей</t>
  </si>
  <si>
    <t>46380</t>
  </si>
  <si>
    <t>48960</t>
  </si>
  <si>
    <t>41220</t>
  </si>
  <si>
    <t xml:space="preserve">% увеличения </t>
  </si>
  <si>
    <t>% ув.</t>
  </si>
  <si>
    <t>45540</t>
  </si>
  <si>
    <t xml:space="preserve"> 2007/08 уч. г</t>
  </si>
  <si>
    <t>2008/09 уч. г</t>
  </si>
  <si>
    <t xml:space="preserve"> 2008/09 уч. г</t>
  </si>
  <si>
    <t>47940</t>
  </si>
  <si>
    <t>40500</t>
  </si>
  <si>
    <t>080100.68</t>
  </si>
  <si>
    <t>080500.68</t>
  </si>
  <si>
    <t>190100.68</t>
  </si>
  <si>
    <t>190500.68</t>
  </si>
  <si>
    <t>230100.68</t>
  </si>
  <si>
    <t>270100.68</t>
  </si>
  <si>
    <t>050500.68</t>
  </si>
  <si>
    <t>210400.68</t>
  </si>
  <si>
    <t>220100.68</t>
  </si>
  <si>
    <t>280200.68</t>
  </si>
  <si>
    <t>200100.68</t>
  </si>
  <si>
    <t>210300.68</t>
  </si>
  <si>
    <t>140500.68</t>
  </si>
  <si>
    <t>оказание образовательных услуг по магистратуре</t>
  </si>
  <si>
    <t>% увел</t>
  </si>
  <si>
    <t>56580</t>
  </si>
  <si>
    <t>2008/09</t>
  </si>
  <si>
    <t>2007/08</t>
  </si>
  <si>
    <t>Начальник УО</t>
  </si>
  <si>
    <t>40680</t>
  </si>
  <si>
    <t>42840</t>
  </si>
  <si>
    <t>36180</t>
  </si>
  <si>
    <t>план приема</t>
  </si>
  <si>
    <t>6</t>
  </si>
  <si>
    <t>11</t>
  </si>
  <si>
    <t>3</t>
  </si>
  <si>
    <t>18</t>
  </si>
  <si>
    <t>16</t>
  </si>
  <si>
    <t>22</t>
  </si>
  <si>
    <t>43200</t>
  </si>
  <si>
    <t>36000</t>
  </si>
  <si>
    <t>43200-44200</t>
  </si>
  <si>
    <t>32000-34000</t>
  </si>
  <si>
    <t>Сто-сть в УдГУ</t>
  </si>
  <si>
    <t>сто-сть в ИжГСХА</t>
  </si>
  <si>
    <t>Стоим-ть в УдГУ</t>
  </si>
  <si>
    <t>ст-ть в ИжГСХА</t>
  </si>
  <si>
    <t>стоимость  1 семестра 2008/09 уч.г</t>
  </si>
  <si>
    <t>Стоимость 2008/09уч.г</t>
  </si>
  <si>
    <t>43080</t>
  </si>
  <si>
    <t>46200</t>
  </si>
  <si>
    <t>% Увел.</t>
  </si>
  <si>
    <t>43920</t>
  </si>
  <si>
    <t>стоимость обучения 2008/09 уч. г</t>
  </si>
  <si>
    <t>( для студентов 1 года обучения)</t>
  </si>
  <si>
    <t>стоимость первого семестра 2008/09 уч.г</t>
  </si>
  <si>
    <t>стоимость   первого   семестра 2008/09 уч года</t>
  </si>
  <si>
    <t>( для студентов  1 года обучения)</t>
  </si>
  <si>
    <t>030602.65</t>
  </si>
  <si>
    <t>Связи с общественностью</t>
  </si>
  <si>
    <t>44340</t>
  </si>
  <si>
    <t xml:space="preserve">                                             А.Х.Алиева</t>
  </si>
  <si>
    <t xml:space="preserve">                                            О.В.Мамрыкин</t>
  </si>
  <si>
    <t xml:space="preserve">                                            М.С.Кадацкая</t>
  </si>
  <si>
    <t>Организация и и безопасность движения ( по видам)</t>
  </si>
  <si>
    <t>021</t>
  </si>
  <si>
    <t>010</t>
  </si>
  <si>
    <t>130</t>
  </si>
  <si>
    <t>081</t>
  </si>
  <si>
    <t>091</t>
  </si>
  <si>
    <t>110</t>
  </si>
  <si>
    <t>051</t>
  </si>
  <si>
    <t>стоимость   второго   семестра 2008/09 уч года</t>
  </si>
  <si>
    <t>стоимость второго семестра 2008/09 уч.г</t>
  </si>
  <si>
    <t>стоимость   семестра 2009/10 уч года</t>
  </si>
  <si>
    <t>стоимость семестра 2008/09 уч.г</t>
  </si>
  <si>
    <t>% ПОВЫШЕНИЯ СТОИМОСТИ</t>
  </si>
  <si>
    <t>стоимость семестра 2009/10 уч.г</t>
  </si>
  <si>
    <t>Экономика фирмы</t>
  </si>
  <si>
    <t>стоимость   семестра 2009/10 уч.г                 очной формы обучения</t>
  </si>
  <si>
    <t>стоимость   2009/10 уч года</t>
  </si>
  <si>
    <t>стоимость 2009/10 уч.г</t>
  </si>
  <si>
    <t>Стоимость обучения в 2010/2011 учебном году в ГОУ ВПО Ижевский государственный технический университет</t>
  </si>
  <si>
    <t>Стоимость обучения  в 2010/2011 учебном году в ГОУ ВПО Ижевский государственный технический университет</t>
  </si>
  <si>
    <t>% пов цены</t>
  </si>
  <si>
    <t>стоимость обучения 2010/11 уч.г</t>
  </si>
  <si>
    <t>стоимость обучения 2009/10 уч.г</t>
  </si>
  <si>
    <t>для студентов зачисленных на специальности после бакалавриата</t>
  </si>
  <si>
    <t>стоимость семестра 2010/11 уч.г</t>
  </si>
  <si>
    <t>стоимость   семестра 2010/11 уч года</t>
  </si>
  <si>
    <t>150900.62</t>
  </si>
  <si>
    <t>261100.62</t>
  </si>
  <si>
    <t>Полиграфия</t>
  </si>
  <si>
    <t>150100.62</t>
  </si>
  <si>
    <t>Металлургия</t>
  </si>
  <si>
    <t>Метуллургия</t>
  </si>
  <si>
    <t>Код дохода 074 3 02 01010 01 0000 130</t>
  </si>
  <si>
    <t>Стоимость обучения в  2010/2011 учебном году в ГОУ ВПО Ижевский государственный технический университет</t>
  </si>
  <si>
    <t>150900.68</t>
  </si>
  <si>
    <t>Менеджмент</t>
  </si>
  <si>
    <t>Наземные транспортные системы</t>
  </si>
  <si>
    <t>Эксплуатация транспорных средств</t>
  </si>
  <si>
    <t>160400.68</t>
  </si>
  <si>
    <t xml:space="preserve">стоимость   семестра 2010/11 уч.г            очной формы обучения             </t>
  </si>
  <si>
    <t>Гл.бухгалтер</t>
  </si>
  <si>
    <t>Начальник УЭ</t>
  </si>
  <si>
    <t xml:space="preserve">стоимость   семестра 2010/11 уч.г          заочной формы обучения             </t>
  </si>
  <si>
    <t>направление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</si>
</sst>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2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5" fillId="0" borderId="0" xfId="2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2" fontId="6" fillId="0" borderId="0" xfId="2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2" fontId="4" fillId="0" borderId="0" xfId="21" applyNumberFormat="1" applyFont="1" applyFill="1" applyBorder="1" applyAlignment="1">
      <alignment horizontal="left"/>
    </xf>
    <xf numFmtId="2" fontId="3" fillId="0" borderId="0" xfId="2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9" fillId="3" borderId="2" xfId="0" applyFont="1" applyFill="1" applyBorder="1" applyAlignment="1">
      <alignment/>
    </xf>
    <xf numFmtId="49" fontId="9" fillId="3" borderId="2" xfId="0" applyNumberFormat="1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3" borderId="3" xfId="0" applyFont="1" applyFill="1" applyBorder="1" applyAlignment="1">
      <alignment/>
    </xf>
    <xf numFmtId="49" fontId="13" fillId="3" borderId="3" xfId="21" applyNumberFormat="1" applyFont="1" applyFill="1" applyBorder="1" applyAlignment="1">
      <alignment horizontal="left" wrapText="1"/>
    </xf>
    <xf numFmtId="0" fontId="13" fillId="3" borderId="3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9" fontId="9" fillId="0" borderId="4" xfId="21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/>
    </xf>
    <xf numFmtId="49" fontId="9" fillId="0" borderId="5" xfId="21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9" fontId="9" fillId="0" borderId="12" xfId="21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49" fontId="9" fillId="0" borderId="6" xfId="21" applyNumberFormat="1" applyFont="1" applyFill="1" applyBorder="1" applyAlignment="1">
      <alignment horizontal="left"/>
    </xf>
    <xf numFmtId="49" fontId="9" fillId="0" borderId="14" xfId="21" applyNumberFormat="1" applyFont="1" applyFill="1" applyBorder="1" applyAlignment="1">
      <alignment horizontal="left"/>
    </xf>
    <xf numFmtId="2" fontId="9" fillId="0" borderId="14" xfId="21" applyNumberFormat="1" applyFont="1" applyFill="1" applyBorder="1" applyAlignment="1">
      <alignment horizontal="left"/>
    </xf>
    <xf numFmtId="2" fontId="9" fillId="0" borderId="12" xfId="21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21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center"/>
    </xf>
    <xf numFmtId="2" fontId="9" fillId="0" borderId="6" xfId="21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2" fontId="9" fillId="0" borderId="7" xfId="21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8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2" fontId="9" fillId="0" borderId="0" xfId="21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left"/>
    </xf>
    <xf numFmtId="0" fontId="9" fillId="2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/>
    </xf>
    <xf numFmtId="49" fontId="9" fillId="0" borderId="22" xfId="0" applyNumberFormat="1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2" fontId="1" fillId="0" borderId="0" xfId="21" applyNumberFormat="1" applyFont="1" applyFill="1" applyBorder="1" applyAlignment="1">
      <alignment horizontal="left"/>
    </xf>
    <xf numFmtId="2" fontId="13" fillId="0" borderId="0" xfId="2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2" fontId="1" fillId="0" borderId="0" xfId="21" applyNumberFormat="1" applyFont="1" applyFill="1" applyBorder="1" applyAlignment="1">
      <alignment horizontal="left" textRotation="90"/>
    </xf>
    <xf numFmtId="1" fontId="9" fillId="0" borderId="4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1" fontId="13" fillId="0" borderId="0" xfId="2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2" fontId="11" fillId="0" borderId="0" xfId="21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3" fillId="3" borderId="2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2" fillId="0" borderId="0" xfId="21" applyNumberFormat="1" applyFont="1" applyFill="1" applyBorder="1" applyAlignment="1">
      <alignment horizontal="left"/>
    </xf>
    <xf numFmtId="49" fontId="2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" fontId="11" fillId="0" borderId="0" xfId="21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/>
    </xf>
    <xf numFmtId="2" fontId="12" fillId="0" borderId="0" xfId="21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49" fontId="0" fillId="0" borderId="0" xfId="0" applyNumberFormat="1" applyAlignment="1">
      <alignment/>
    </xf>
    <xf numFmtId="0" fontId="11" fillId="0" borderId="3" xfId="0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5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3" fillId="2" borderId="14" xfId="0" applyFont="1" applyFill="1" applyBorder="1" applyAlignment="1">
      <alignment/>
    </xf>
    <xf numFmtId="49" fontId="13" fillId="0" borderId="5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13" fillId="3" borderId="4" xfId="0" applyFont="1" applyFill="1" applyBorder="1" applyAlignment="1">
      <alignment wrapText="1"/>
    </xf>
    <xf numFmtId="1" fontId="3" fillId="0" borderId="6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30" xfId="0" applyFont="1" applyFill="1" applyBorder="1" applyAlignment="1">
      <alignment horizontal="right"/>
    </xf>
    <xf numFmtId="0" fontId="9" fillId="2" borderId="30" xfId="0" applyFont="1" applyFill="1" applyBorder="1" applyAlignment="1">
      <alignment/>
    </xf>
    <xf numFmtId="49" fontId="9" fillId="0" borderId="26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49" fontId="9" fillId="0" borderId="30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/>
    </xf>
    <xf numFmtId="0" fontId="11" fillId="0" borderId="36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wrapText="1"/>
    </xf>
    <xf numFmtId="0" fontId="3" fillId="0" borderId="38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0" fontId="11" fillId="0" borderId="38" xfId="0" applyFont="1" applyFill="1" applyBorder="1" applyAlignment="1">
      <alignment horizontal="right"/>
    </xf>
    <xf numFmtId="1" fontId="3" fillId="0" borderId="0" xfId="2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49" fontId="9" fillId="0" borderId="9" xfId="0" applyNumberFormat="1" applyFont="1" applyFill="1" applyBorder="1" applyAlignment="1">
      <alignment wrapText="1"/>
    </xf>
    <xf numFmtId="0" fontId="9" fillId="0" borderId="8" xfId="0" applyFont="1" applyFill="1" applyBorder="1" applyAlignment="1">
      <alignment horizontal="left" wrapText="1"/>
    </xf>
    <xf numFmtId="49" fontId="9" fillId="0" borderId="22" xfId="21" applyNumberFormat="1" applyFont="1" applyFill="1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horizontal="left"/>
    </xf>
    <xf numFmtId="0" fontId="9" fillId="0" borderId="3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4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0" fillId="0" borderId="36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13" fillId="3" borderId="29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right"/>
    </xf>
    <xf numFmtId="1" fontId="2" fillId="0" borderId="36" xfId="0" applyNumberFormat="1" applyFont="1" applyFill="1" applyBorder="1" applyAlignment="1">
      <alignment/>
    </xf>
    <xf numFmtId="0" fontId="13" fillId="3" borderId="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9" fillId="0" borderId="41" xfId="0" applyFont="1" applyFill="1" applyBorder="1" applyAlignment="1">
      <alignment/>
    </xf>
    <xf numFmtId="49" fontId="9" fillId="0" borderId="2" xfId="21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2" fontId="9" fillId="0" borderId="4" xfId="21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0" fontId="9" fillId="0" borderId="2" xfId="0" applyFont="1" applyFill="1" applyBorder="1" applyAlignment="1">
      <alignment horizontal="left" wrapText="1"/>
    </xf>
    <xf numFmtId="2" fontId="9" fillId="0" borderId="2" xfId="2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0" fontId="9" fillId="0" borderId="3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1" fontId="2" fillId="0" borderId="38" xfId="0" applyNumberFormat="1" applyFont="1" applyFill="1" applyBorder="1" applyAlignment="1">
      <alignment/>
    </xf>
    <xf numFmtId="0" fontId="11" fillId="3" borderId="2" xfId="0" applyFont="1" applyFill="1" applyBorder="1" applyAlignment="1">
      <alignment/>
    </xf>
    <xf numFmtId="49" fontId="11" fillId="3" borderId="2" xfId="0" applyNumberFormat="1" applyFont="1" applyFill="1" applyBorder="1" applyAlignment="1">
      <alignment wrapText="1"/>
    </xf>
    <xf numFmtId="0" fontId="11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wrapText="1"/>
    </xf>
    <xf numFmtId="0" fontId="11" fillId="3" borderId="41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11" fillId="3" borderId="3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wrapText="1"/>
    </xf>
    <xf numFmtId="0" fontId="9" fillId="0" borderId="22" xfId="0" applyFont="1" applyFill="1" applyBorder="1" applyAlignment="1">
      <alignment horizontal="left" wrapText="1"/>
    </xf>
    <xf numFmtId="1" fontId="3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41" xfId="0" applyFont="1" applyFill="1" applyBorder="1" applyAlignment="1">
      <alignment/>
    </xf>
    <xf numFmtId="49" fontId="9" fillId="3" borderId="37" xfId="0" applyNumberFormat="1" applyFont="1" applyFill="1" applyBorder="1" applyAlignment="1">
      <alignment wrapText="1"/>
    </xf>
    <xf numFmtId="0" fontId="9" fillId="3" borderId="37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/>
    </xf>
    <xf numFmtId="0" fontId="11" fillId="0" borderId="41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1" fontId="11" fillId="0" borderId="42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1" fontId="11" fillId="0" borderId="2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/>
    </xf>
    <xf numFmtId="1" fontId="11" fillId="0" borderId="43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/>
    </xf>
    <xf numFmtId="0" fontId="11" fillId="0" borderId="45" xfId="0" applyFont="1" applyFill="1" applyBorder="1" applyAlignment="1">
      <alignment wrapText="1"/>
    </xf>
    <xf numFmtId="0" fontId="11" fillId="0" borderId="37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1" fontId="11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1" fontId="11" fillId="0" borderId="19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1" fontId="11" fillId="0" borderId="17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46" xfId="0" applyFont="1" applyFill="1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workbookViewId="0" topLeftCell="B19">
      <selection activeCell="C19" sqref="C19"/>
    </sheetView>
  </sheetViews>
  <sheetFormatPr defaultColWidth="9.00390625" defaultRowHeight="12.75"/>
  <cols>
    <col min="1" max="1" width="0" style="1" hidden="1" customWidth="1"/>
    <col min="2" max="2" width="11.75390625" style="2" customWidth="1"/>
    <col min="3" max="3" width="25.00390625" style="6" customWidth="1"/>
    <col min="4" max="4" width="63.75390625" style="4" customWidth="1"/>
    <col min="5" max="5" width="8.25390625" style="1" hidden="1" customWidth="1"/>
    <col min="6" max="6" width="4.00390625" style="1" hidden="1" customWidth="1"/>
    <col min="7" max="7" width="7.125" style="1" hidden="1" customWidth="1"/>
    <col min="8" max="8" width="5.00390625" style="1" hidden="1" customWidth="1"/>
    <col min="9" max="9" width="8.125" style="1" hidden="1" customWidth="1"/>
    <col min="10" max="10" width="4.875" style="1" hidden="1" customWidth="1"/>
    <col min="11" max="11" width="8.125" style="1" hidden="1" customWidth="1"/>
    <col min="12" max="12" width="5.875" style="1" hidden="1" customWidth="1"/>
    <col min="13" max="13" width="8.125" style="1" hidden="1" customWidth="1"/>
    <col min="14" max="14" width="6.75390625" style="1" hidden="1" customWidth="1"/>
    <col min="15" max="15" width="12.375" style="1" hidden="1" customWidth="1"/>
    <col min="16" max="16" width="14.375" style="1" hidden="1" customWidth="1"/>
    <col min="17" max="17" width="6.875" style="1" hidden="1" customWidth="1"/>
    <col min="18" max="18" width="7.375" style="1" hidden="1" customWidth="1"/>
    <col min="19" max="19" width="8.125" style="1" hidden="1" customWidth="1"/>
    <col min="20" max="20" width="9.125" style="1" hidden="1" customWidth="1"/>
    <col min="21" max="21" width="12.375" style="1" hidden="1" customWidth="1"/>
    <col min="22" max="22" width="12.25390625" style="1" hidden="1" customWidth="1"/>
    <col min="23" max="23" width="12.75390625" style="1" hidden="1" customWidth="1"/>
    <col min="24" max="24" width="9.125" style="1" hidden="1" customWidth="1"/>
    <col min="25" max="25" width="18.00390625" style="1" customWidth="1"/>
    <col min="26" max="16384" width="9.125" style="1" customWidth="1"/>
  </cols>
  <sheetData>
    <row r="1" spans="3:12" ht="15">
      <c r="C1" s="8"/>
      <c r="D1" s="8" t="s">
        <v>178</v>
      </c>
      <c r="E1" s="9"/>
      <c r="F1" s="9"/>
      <c r="G1" s="9"/>
      <c r="H1" s="9"/>
      <c r="J1" s="9"/>
      <c r="L1" s="9"/>
    </row>
    <row r="2" spans="3:12" ht="15">
      <c r="C2" s="8"/>
      <c r="D2" s="8" t="s">
        <v>179</v>
      </c>
      <c r="E2" s="9"/>
      <c r="F2" s="9"/>
      <c r="G2" s="9"/>
      <c r="H2" s="9"/>
      <c r="J2" s="9"/>
      <c r="L2" s="9"/>
    </row>
    <row r="3" spans="3:12" ht="15">
      <c r="C3" s="8"/>
      <c r="D3" s="8" t="s">
        <v>180</v>
      </c>
      <c r="E3" s="9"/>
      <c r="F3" s="9"/>
      <c r="G3" s="9"/>
      <c r="H3" s="9"/>
      <c r="J3" s="9"/>
      <c r="L3" s="9"/>
    </row>
    <row r="4" spans="4:12" ht="14.25">
      <c r="D4" s="2"/>
      <c r="E4" s="3"/>
      <c r="F4" s="3"/>
      <c r="G4" s="3"/>
      <c r="H4" s="3"/>
      <c r="J4" s="3"/>
      <c r="L4" s="3"/>
    </row>
    <row r="5" spans="2:12" ht="14.25">
      <c r="B5" s="17" t="s">
        <v>313</v>
      </c>
      <c r="C5" s="2"/>
      <c r="D5" s="2"/>
      <c r="E5" s="4"/>
      <c r="F5" s="4"/>
      <c r="G5" s="4"/>
      <c r="H5" s="4"/>
      <c r="J5" s="4"/>
      <c r="L5" s="4"/>
    </row>
    <row r="6" spans="2:12" ht="13.5" hidden="1">
      <c r="B6" s="3"/>
      <c r="C6" s="4"/>
      <c r="D6" s="3"/>
      <c r="E6" s="4"/>
      <c r="F6" s="4"/>
      <c r="G6" s="4"/>
      <c r="H6" s="4"/>
      <c r="J6" s="4"/>
      <c r="L6" s="4"/>
    </row>
    <row r="7" spans="2:12" ht="15" customHeight="1">
      <c r="B7" s="17" t="s">
        <v>285</v>
      </c>
      <c r="C7" s="5"/>
      <c r="D7" s="17"/>
      <c r="E7" s="4"/>
      <c r="F7" s="4"/>
      <c r="G7" s="4"/>
      <c r="H7" s="4"/>
      <c r="J7" s="4"/>
      <c r="L7" s="4"/>
    </row>
    <row r="8" spans="2:12" ht="15" customHeight="1">
      <c r="B8" s="14"/>
      <c r="C8" s="15"/>
      <c r="D8" s="14"/>
      <c r="E8" s="15"/>
      <c r="F8" s="15"/>
      <c r="G8" s="15"/>
      <c r="H8" s="15"/>
      <c r="J8" s="15"/>
      <c r="L8" s="15"/>
    </row>
    <row r="9" spans="2:21" ht="15" customHeight="1">
      <c r="B9" s="16" t="s">
        <v>90</v>
      </c>
      <c r="C9" s="15"/>
      <c r="D9" s="11"/>
      <c r="E9" s="12"/>
      <c r="F9" s="138"/>
      <c r="G9" s="138"/>
      <c r="H9" s="12"/>
      <c r="I9" s="12"/>
      <c r="J9" s="12"/>
      <c r="K9" s="12"/>
      <c r="L9" s="12"/>
      <c r="M9" s="12"/>
      <c r="N9" s="12"/>
      <c r="O9" s="12"/>
      <c r="P9" s="12"/>
      <c r="U9" s="12"/>
    </row>
    <row r="10" spans="2:21" ht="15" customHeight="1">
      <c r="B10" s="11"/>
      <c r="C10" s="15"/>
      <c r="D10" s="11"/>
      <c r="E10" s="12"/>
      <c r="F10" s="10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U10" s="139"/>
    </row>
    <row r="11" spans="2:21" ht="15">
      <c r="B11" s="16" t="s">
        <v>91</v>
      </c>
      <c r="C11" s="17"/>
      <c r="D11" s="17"/>
      <c r="E11" s="17"/>
      <c r="F11" s="17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U11" s="313"/>
    </row>
    <row r="12" spans="2:21" ht="14.25" hidden="1">
      <c r="B12" s="17"/>
      <c r="C12" s="2"/>
      <c r="D12" s="2"/>
      <c r="E12" s="17"/>
      <c r="F12" s="17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U12" s="313"/>
    </row>
    <row r="13" spans="2:21" ht="14.25" hidden="1">
      <c r="B13" s="17"/>
      <c r="C13" s="2"/>
      <c r="D13" s="27"/>
      <c r="E13" s="17"/>
      <c r="F13" s="17"/>
      <c r="G13" s="139">
        <v>300</v>
      </c>
      <c r="H13" s="139"/>
      <c r="I13" s="139">
        <v>330</v>
      </c>
      <c r="J13" s="139"/>
      <c r="K13" s="139">
        <v>300</v>
      </c>
      <c r="L13" s="139"/>
      <c r="M13" s="139">
        <v>287</v>
      </c>
      <c r="N13" s="139">
        <v>290</v>
      </c>
      <c r="O13" s="139"/>
      <c r="P13" s="139"/>
      <c r="U13" s="139"/>
    </row>
    <row r="14" spans="2:21" ht="14.25" hidden="1">
      <c r="B14" s="17"/>
      <c r="C14" s="2"/>
      <c r="D14" s="27"/>
      <c r="E14" s="17"/>
      <c r="F14" s="17"/>
      <c r="G14" s="140">
        <v>160</v>
      </c>
      <c r="H14" s="140"/>
      <c r="I14" s="140">
        <v>176</v>
      </c>
      <c r="J14" s="140"/>
      <c r="K14" s="140">
        <v>173</v>
      </c>
      <c r="L14" s="140"/>
      <c r="M14" s="140">
        <v>153</v>
      </c>
      <c r="N14" s="140">
        <v>165</v>
      </c>
      <c r="O14" s="140"/>
      <c r="P14" s="140"/>
      <c r="U14" s="140"/>
    </row>
    <row r="15" spans="2:21" ht="14.25" hidden="1">
      <c r="B15" s="17"/>
      <c r="C15" s="2"/>
      <c r="D15" s="27"/>
      <c r="E15" s="17"/>
      <c r="F15" s="17"/>
      <c r="G15" s="140">
        <v>120</v>
      </c>
      <c r="H15" s="140"/>
      <c r="I15" s="140">
        <v>117</v>
      </c>
      <c r="J15" s="140"/>
      <c r="K15" s="140">
        <v>117</v>
      </c>
      <c r="L15" s="140"/>
      <c r="M15" s="140">
        <v>102</v>
      </c>
      <c r="N15" s="140">
        <v>115</v>
      </c>
      <c r="O15" s="140"/>
      <c r="P15" s="140"/>
      <c r="U15" s="140"/>
    </row>
    <row r="16" spans="2:20" ht="14.25">
      <c r="B16" s="17"/>
      <c r="C16" s="17" t="s">
        <v>92</v>
      </c>
      <c r="D16" s="17"/>
      <c r="E16" s="17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T16" s="313"/>
    </row>
    <row r="17" spans="2:20" ht="14.25">
      <c r="B17" s="17"/>
      <c r="C17" s="2" t="s">
        <v>181</v>
      </c>
      <c r="D17" s="17"/>
      <c r="E17" s="17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T17" s="313"/>
    </row>
    <row r="18" spans="2:21" ht="14.25">
      <c r="B18" s="17"/>
      <c r="C18" s="2"/>
      <c r="D18" s="27"/>
      <c r="E18" s="17"/>
      <c r="F18" s="17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U18" s="140"/>
    </row>
    <row r="19" spans="2:21" ht="15" thickBot="1">
      <c r="B19" s="17"/>
      <c r="C19" s="2"/>
      <c r="D19" s="27"/>
      <c r="E19" s="17"/>
      <c r="F19" s="17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U19" s="140"/>
    </row>
    <row r="20" spans="1:25" s="2" customFormat="1" ht="50.25" customHeight="1" thickBot="1">
      <c r="A20" s="7" t="s">
        <v>0</v>
      </c>
      <c r="B20" s="24" t="s">
        <v>98</v>
      </c>
      <c r="C20" s="25" t="s">
        <v>104</v>
      </c>
      <c r="D20" s="26" t="s">
        <v>105</v>
      </c>
      <c r="E20" s="178" t="s">
        <v>236</v>
      </c>
      <c r="F20" s="178" t="s">
        <v>234</v>
      </c>
      <c r="G20" s="178" t="s">
        <v>237</v>
      </c>
      <c r="H20" s="178" t="s">
        <v>234</v>
      </c>
      <c r="I20" s="178" t="s">
        <v>237</v>
      </c>
      <c r="J20" s="178" t="s">
        <v>234</v>
      </c>
      <c r="K20" s="178" t="s">
        <v>238</v>
      </c>
      <c r="L20" s="178" t="s">
        <v>234</v>
      </c>
      <c r="M20" s="178" t="s">
        <v>238</v>
      </c>
      <c r="N20" s="178" t="s">
        <v>234</v>
      </c>
      <c r="O20" s="178" t="s">
        <v>284</v>
      </c>
      <c r="P20" s="245" t="s">
        <v>286</v>
      </c>
      <c r="Q20" s="197" t="s">
        <v>263</v>
      </c>
      <c r="R20" s="197" t="s">
        <v>274</v>
      </c>
      <c r="S20" s="197" t="s">
        <v>275</v>
      </c>
      <c r="U20" s="178" t="s">
        <v>284</v>
      </c>
      <c r="V20" s="245" t="s">
        <v>304</v>
      </c>
      <c r="W20" s="245" t="s">
        <v>308</v>
      </c>
      <c r="X20" s="245" t="s">
        <v>312</v>
      </c>
      <c r="Y20" s="245" t="s">
        <v>319</v>
      </c>
    </row>
    <row r="21" spans="1:25" ht="15" customHeight="1" thickBot="1">
      <c r="A21" s="18"/>
      <c r="B21" s="87" t="s">
        <v>2</v>
      </c>
      <c r="C21" s="88" t="s">
        <v>107</v>
      </c>
      <c r="D21" s="307" t="s">
        <v>10</v>
      </c>
      <c r="E21" s="150">
        <v>41520</v>
      </c>
      <c r="F21" s="151">
        <f aca="true" t="shared" si="0" ref="F21:F26">((G21/E21)-1)*100</f>
        <v>11.12716763005781</v>
      </c>
      <c r="G21" s="150">
        <v>46140</v>
      </c>
      <c r="H21" s="149">
        <f aca="true" t="shared" si="1" ref="H21:H26">((I21/E21)-1)*100</f>
        <v>17.919075144508678</v>
      </c>
      <c r="I21" s="150">
        <v>48960</v>
      </c>
      <c r="J21" s="151">
        <f>((K21/E21)-1)*100</f>
        <v>15.46242774566473</v>
      </c>
      <c r="K21" s="150">
        <v>47940</v>
      </c>
      <c r="L21" s="151">
        <f aca="true" t="shared" si="2" ref="L21:L26">(M21/E21-1)*100</f>
        <v>3.1791907514450823</v>
      </c>
      <c r="M21" s="244">
        <v>42840</v>
      </c>
      <c r="N21" s="240">
        <f>(O21/E21-1)*100</f>
        <v>11.271676300578036</v>
      </c>
      <c r="O21" s="150">
        <v>46200</v>
      </c>
      <c r="P21" s="150">
        <f aca="true" t="shared" si="3" ref="P21:P28">O21/2</f>
        <v>23100</v>
      </c>
      <c r="Q21" s="252">
        <v>4</v>
      </c>
      <c r="R21" s="212">
        <v>49300</v>
      </c>
      <c r="S21" s="212"/>
      <c r="T21" s="337" t="s">
        <v>296</v>
      </c>
      <c r="U21" s="150">
        <v>46200</v>
      </c>
      <c r="V21" s="150">
        <v>23100</v>
      </c>
      <c r="W21" s="150">
        <v>23100</v>
      </c>
      <c r="X21" s="150">
        <f>W21*2</f>
        <v>46200</v>
      </c>
      <c r="Y21" s="150">
        <v>21980</v>
      </c>
    </row>
    <row r="22" spans="1:25" ht="15" customHeight="1" hidden="1">
      <c r="A22" s="18"/>
      <c r="B22" s="90" t="s">
        <v>68</v>
      </c>
      <c r="C22" s="91" t="s">
        <v>108</v>
      </c>
      <c r="D22" s="308" t="s">
        <v>59</v>
      </c>
      <c r="E22" s="152">
        <v>43680</v>
      </c>
      <c r="F22" s="151">
        <f t="shared" si="0"/>
        <v>11.126373626373631</v>
      </c>
      <c r="G22" s="152">
        <v>48540</v>
      </c>
      <c r="H22" s="149">
        <f t="shared" si="1"/>
        <v>17.85714285714286</v>
      </c>
      <c r="I22" s="152">
        <v>51480</v>
      </c>
      <c r="J22" s="151">
        <f aca="true" t="shared" si="4" ref="J22:J28">((K22/E22)-1)*100</f>
        <v>15.796703296703306</v>
      </c>
      <c r="K22" s="152">
        <v>50580</v>
      </c>
      <c r="L22" s="151">
        <f t="shared" si="2"/>
        <v>3.434065934065944</v>
      </c>
      <c r="M22" s="208">
        <v>45180</v>
      </c>
      <c r="N22" s="251">
        <f aca="true" t="shared" si="5" ref="N22:N28">(O22/E22-1)*100</f>
        <v>11.675824175824179</v>
      </c>
      <c r="O22" s="152">
        <v>48780</v>
      </c>
      <c r="P22" s="152">
        <f t="shared" si="3"/>
        <v>24390</v>
      </c>
      <c r="Q22" s="253"/>
      <c r="R22" s="213">
        <v>38400</v>
      </c>
      <c r="S22" s="213"/>
      <c r="T22" s="337"/>
      <c r="U22" s="152">
        <v>48780</v>
      </c>
      <c r="V22" s="152"/>
      <c r="W22" s="152"/>
      <c r="X22" s="150">
        <f aca="true" t="shared" si="6" ref="X22:X56">W22*2</f>
        <v>0</v>
      </c>
      <c r="Y22" s="152"/>
    </row>
    <row r="23" spans="1:25" ht="15" customHeight="1" hidden="1">
      <c r="A23" s="19"/>
      <c r="B23" s="84" t="s">
        <v>41</v>
      </c>
      <c r="C23" s="93"/>
      <c r="D23" s="67"/>
      <c r="E23" s="153">
        <v>41520</v>
      </c>
      <c r="F23" s="151">
        <f t="shared" si="0"/>
        <v>11.12716763005781</v>
      </c>
      <c r="G23" s="153">
        <v>46140</v>
      </c>
      <c r="H23" s="149">
        <f t="shared" si="1"/>
        <v>17.919075144508678</v>
      </c>
      <c r="I23" s="153">
        <v>48960</v>
      </c>
      <c r="J23" s="151">
        <f t="shared" si="4"/>
        <v>15.46242774566473</v>
      </c>
      <c r="K23" s="148">
        <v>47940</v>
      </c>
      <c r="L23" s="151">
        <f t="shared" si="2"/>
        <v>3.1791907514450823</v>
      </c>
      <c r="M23" s="159">
        <v>42840</v>
      </c>
      <c r="N23" s="251">
        <f t="shared" si="5"/>
        <v>11.271676300578036</v>
      </c>
      <c r="O23" s="148">
        <v>46200</v>
      </c>
      <c r="P23" s="152">
        <f t="shared" si="3"/>
        <v>23100</v>
      </c>
      <c r="Q23" s="254"/>
      <c r="R23" s="214"/>
      <c r="S23" s="214"/>
      <c r="T23" s="337"/>
      <c r="U23" s="148">
        <v>46200</v>
      </c>
      <c r="V23" s="152"/>
      <c r="W23" s="152"/>
      <c r="X23" s="150">
        <f t="shared" si="6"/>
        <v>0</v>
      </c>
      <c r="Y23" s="152"/>
    </row>
    <row r="24" spans="1:25" ht="15" customHeight="1" hidden="1">
      <c r="A24" s="19"/>
      <c r="B24" s="84" t="s">
        <v>55</v>
      </c>
      <c r="C24" s="93" t="s">
        <v>106</v>
      </c>
      <c r="D24" s="68" t="s">
        <v>60</v>
      </c>
      <c r="E24" s="152">
        <v>43680</v>
      </c>
      <c r="F24" s="151">
        <f t="shared" si="0"/>
        <v>11.126373626373631</v>
      </c>
      <c r="G24" s="152">
        <v>48540</v>
      </c>
      <c r="H24" s="149">
        <f t="shared" si="1"/>
        <v>17.85714285714286</v>
      </c>
      <c r="I24" s="152">
        <v>51480</v>
      </c>
      <c r="J24" s="151">
        <f t="shared" si="4"/>
        <v>15.796703296703306</v>
      </c>
      <c r="K24" s="152">
        <v>50580</v>
      </c>
      <c r="L24" s="151">
        <f t="shared" si="2"/>
        <v>3.434065934065944</v>
      </c>
      <c r="M24" s="208">
        <v>45180</v>
      </c>
      <c r="N24" s="251">
        <f t="shared" si="5"/>
        <v>11.675824175824179</v>
      </c>
      <c r="O24" s="152">
        <v>48780</v>
      </c>
      <c r="P24" s="152">
        <f t="shared" si="3"/>
        <v>24390</v>
      </c>
      <c r="Q24" s="253"/>
      <c r="R24" s="213">
        <v>43200</v>
      </c>
      <c r="S24" s="213"/>
      <c r="T24" s="337"/>
      <c r="U24" s="152">
        <v>48780</v>
      </c>
      <c r="V24" s="152"/>
      <c r="W24" s="152"/>
      <c r="X24" s="150">
        <f t="shared" si="6"/>
        <v>0</v>
      </c>
      <c r="Y24" s="152"/>
    </row>
    <row r="25" spans="1:25" ht="15" customHeight="1" hidden="1">
      <c r="A25" s="19"/>
      <c r="B25" s="60"/>
      <c r="C25" s="96" t="s">
        <v>109</v>
      </c>
      <c r="D25" s="69" t="s">
        <v>61</v>
      </c>
      <c r="E25" s="154">
        <v>41940</v>
      </c>
      <c r="F25" s="155">
        <f t="shared" si="0"/>
        <v>11.158798283261806</v>
      </c>
      <c r="G25" s="154">
        <v>46620</v>
      </c>
      <c r="H25" s="149">
        <f t="shared" si="1"/>
        <v>17.88268955650929</v>
      </c>
      <c r="I25" s="154">
        <v>49440</v>
      </c>
      <c r="J25" s="155">
        <f t="shared" si="4"/>
        <v>15.879828326180267</v>
      </c>
      <c r="K25" s="154">
        <v>48600</v>
      </c>
      <c r="L25" s="151">
        <f t="shared" si="2"/>
        <v>3.433476394849788</v>
      </c>
      <c r="M25" s="172">
        <v>43380</v>
      </c>
      <c r="N25" s="246">
        <f t="shared" si="5"/>
        <v>11.731044349070107</v>
      </c>
      <c r="O25" s="154">
        <v>46860</v>
      </c>
      <c r="P25" s="152">
        <f t="shared" si="3"/>
        <v>23430</v>
      </c>
      <c r="Q25" s="255"/>
      <c r="R25" s="215">
        <v>38400</v>
      </c>
      <c r="S25" s="215">
        <v>38000</v>
      </c>
      <c r="T25" s="337"/>
      <c r="U25" s="154">
        <v>46860</v>
      </c>
      <c r="V25" s="152"/>
      <c r="W25" s="152"/>
      <c r="X25" s="150">
        <f t="shared" si="6"/>
        <v>0</v>
      </c>
      <c r="Y25" s="152"/>
    </row>
    <row r="26" spans="1:25" ht="15" customHeight="1" hidden="1">
      <c r="A26" s="19"/>
      <c r="B26" s="87"/>
      <c r="C26" s="96" t="s">
        <v>110</v>
      </c>
      <c r="D26" s="70" t="s">
        <v>63</v>
      </c>
      <c r="E26" s="157">
        <v>41520</v>
      </c>
      <c r="F26" s="158">
        <f t="shared" si="0"/>
        <v>11.12716763005781</v>
      </c>
      <c r="G26" s="157">
        <v>46140</v>
      </c>
      <c r="H26" s="158">
        <f t="shared" si="1"/>
        <v>17.919075144508678</v>
      </c>
      <c r="I26" s="157">
        <v>48960</v>
      </c>
      <c r="J26" s="158">
        <f t="shared" si="4"/>
        <v>15.46242774566473</v>
      </c>
      <c r="K26" s="157">
        <v>47940</v>
      </c>
      <c r="L26" s="158">
        <f t="shared" si="2"/>
        <v>3.1791907514450823</v>
      </c>
      <c r="M26" s="156">
        <v>42840</v>
      </c>
      <c r="N26" s="241">
        <f t="shared" si="5"/>
        <v>11.271676300578036</v>
      </c>
      <c r="O26" s="157">
        <v>46200</v>
      </c>
      <c r="P26" s="157">
        <f t="shared" si="3"/>
        <v>23100</v>
      </c>
      <c r="Q26" s="257"/>
      <c r="R26" s="216"/>
      <c r="S26" s="216"/>
      <c r="T26" s="337"/>
      <c r="U26" s="157">
        <v>46200</v>
      </c>
      <c r="V26" s="157"/>
      <c r="W26" s="157"/>
      <c r="X26" s="150">
        <f t="shared" si="6"/>
        <v>0</v>
      </c>
      <c r="Y26" s="157"/>
    </row>
    <row r="27" spans="1:25" ht="15" customHeight="1" hidden="1">
      <c r="A27" s="19"/>
      <c r="B27" s="60" t="s">
        <v>55</v>
      </c>
      <c r="C27" s="96" t="s">
        <v>111</v>
      </c>
      <c r="D27" s="70" t="s">
        <v>65</v>
      </c>
      <c r="E27" s="148"/>
      <c r="F27" s="160"/>
      <c r="G27" s="148"/>
      <c r="H27" s="160"/>
      <c r="I27" s="148"/>
      <c r="J27" s="160"/>
      <c r="K27" s="148"/>
      <c r="L27" s="160"/>
      <c r="M27" s="159"/>
      <c r="N27" s="161"/>
      <c r="O27" s="148"/>
      <c r="P27" s="161"/>
      <c r="Q27" s="254"/>
      <c r="R27" s="214"/>
      <c r="S27" s="214"/>
      <c r="T27" s="337"/>
      <c r="U27" s="148"/>
      <c r="V27" s="161"/>
      <c r="W27" s="161"/>
      <c r="X27" s="150">
        <f t="shared" si="6"/>
        <v>0</v>
      </c>
      <c r="Y27" s="161"/>
    </row>
    <row r="28" spans="1:25" ht="15" customHeight="1" hidden="1">
      <c r="A28" s="19"/>
      <c r="B28" s="84" t="s">
        <v>2</v>
      </c>
      <c r="C28" s="96" t="s">
        <v>112</v>
      </c>
      <c r="D28" s="70" t="s">
        <v>97</v>
      </c>
      <c r="E28" s="161">
        <v>42840</v>
      </c>
      <c r="F28" s="155">
        <f>((G28/E28)-1)*100</f>
        <v>11.064425770308128</v>
      </c>
      <c r="G28" s="161">
        <v>47580</v>
      </c>
      <c r="H28" s="149">
        <f>((I28/E28)-1)*100</f>
        <v>17.78711484593838</v>
      </c>
      <c r="I28" s="161">
        <v>50460</v>
      </c>
      <c r="J28" s="155">
        <f t="shared" si="4"/>
        <v>15.826330532212896</v>
      </c>
      <c r="K28" s="161">
        <v>49620</v>
      </c>
      <c r="L28" s="151">
        <f>(M28/E28-1)*100</f>
        <v>3.3613445378151363</v>
      </c>
      <c r="M28" s="177">
        <v>44280</v>
      </c>
      <c r="N28" s="251">
        <f t="shared" si="5"/>
        <v>11.62464985994398</v>
      </c>
      <c r="O28" s="161">
        <v>47820</v>
      </c>
      <c r="P28" s="152">
        <f t="shared" si="3"/>
        <v>23910</v>
      </c>
      <c r="Q28" s="256"/>
      <c r="R28" s="217" t="s">
        <v>272</v>
      </c>
      <c r="S28" s="217"/>
      <c r="T28" s="337"/>
      <c r="U28" s="161">
        <v>47820</v>
      </c>
      <c r="V28" s="152"/>
      <c r="W28" s="152"/>
      <c r="X28" s="150">
        <f t="shared" si="6"/>
        <v>0</v>
      </c>
      <c r="Y28" s="152"/>
    </row>
    <row r="29" spans="1:25" ht="15" customHeight="1" hidden="1">
      <c r="A29" s="19"/>
      <c r="B29" s="60"/>
      <c r="C29" s="96" t="s">
        <v>113</v>
      </c>
      <c r="D29" s="70" t="s">
        <v>86</v>
      </c>
      <c r="E29" s="157"/>
      <c r="F29" s="162"/>
      <c r="G29" s="157"/>
      <c r="H29" s="162"/>
      <c r="I29" s="157"/>
      <c r="J29" s="162"/>
      <c r="K29" s="157"/>
      <c r="L29" s="162"/>
      <c r="M29" s="156"/>
      <c r="N29" s="157"/>
      <c r="O29" s="157"/>
      <c r="P29" s="157"/>
      <c r="Q29" s="257"/>
      <c r="R29" s="216"/>
      <c r="S29" s="216"/>
      <c r="T29" s="337"/>
      <c r="U29" s="157"/>
      <c r="V29" s="157"/>
      <c r="W29" s="157"/>
      <c r="X29" s="150">
        <f t="shared" si="6"/>
        <v>0</v>
      </c>
      <c r="Y29" s="157"/>
    </row>
    <row r="30" spans="1:25" ht="15" customHeight="1" hidden="1">
      <c r="A30" s="19"/>
      <c r="B30" s="60"/>
      <c r="C30" s="96" t="s">
        <v>114</v>
      </c>
      <c r="D30" s="69" t="s">
        <v>67</v>
      </c>
      <c r="E30" s="164">
        <v>41520</v>
      </c>
      <c r="F30" s="155">
        <f>((G30/E30)-1)*100</f>
        <v>11.12716763005781</v>
      </c>
      <c r="G30" s="164">
        <v>46140</v>
      </c>
      <c r="H30" s="165">
        <f>((I30/E30)-1)*100</f>
        <v>17.919075144508678</v>
      </c>
      <c r="I30" s="164">
        <v>48960</v>
      </c>
      <c r="J30" s="165">
        <f>((K30/E30)-1)*100</f>
        <v>15.46242774566473</v>
      </c>
      <c r="K30" s="164">
        <v>47940</v>
      </c>
      <c r="L30" s="165">
        <f>(M30/E30-1)*100</f>
        <v>3.1791907514450823</v>
      </c>
      <c r="M30" s="163">
        <v>42840</v>
      </c>
      <c r="N30" s="242">
        <f>(O30/E30-1)*100</f>
        <v>11.271676300578036</v>
      </c>
      <c r="O30" s="164">
        <v>46200</v>
      </c>
      <c r="P30" s="164">
        <f>O30/2</f>
        <v>23100</v>
      </c>
      <c r="Q30" s="261"/>
      <c r="R30" s="218">
        <v>43200</v>
      </c>
      <c r="S30" s="218"/>
      <c r="T30" s="337"/>
      <c r="U30" s="164">
        <v>46200</v>
      </c>
      <c r="V30" s="164"/>
      <c r="W30" s="164"/>
      <c r="X30" s="150">
        <f t="shared" si="6"/>
        <v>0</v>
      </c>
      <c r="Y30" s="164"/>
    </row>
    <row r="31" spans="1:25" ht="15" hidden="1" thickBot="1">
      <c r="A31" s="19"/>
      <c r="B31" s="87"/>
      <c r="C31" s="96" t="s">
        <v>115</v>
      </c>
      <c r="D31" s="70" t="s">
        <v>66</v>
      </c>
      <c r="E31" s="167"/>
      <c r="F31" s="168"/>
      <c r="G31" s="167"/>
      <c r="H31" s="168"/>
      <c r="I31" s="167"/>
      <c r="J31" s="168"/>
      <c r="K31" s="167"/>
      <c r="L31" s="168"/>
      <c r="M31" s="166"/>
      <c r="N31" s="164"/>
      <c r="O31" s="167"/>
      <c r="P31" s="164"/>
      <c r="Q31" s="262"/>
      <c r="R31" s="219"/>
      <c r="S31" s="219"/>
      <c r="T31" s="337"/>
      <c r="U31" s="167"/>
      <c r="V31" s="164"/>
      <c r="W31" s="164"/>
      <c r="X31" s="150">
        <f t="shared" si="6"/>
        <v>0</v>
      </c>
      <c r="Y31" s="164"/>
    </row>
    <row r="32" spans="1:25" ht="15" hidden="1" thickBot="1">
      <c r="A32" s="19"/>
      <c r="B32" s="90" t="s">
        <v>55</v>
      </c>
      <c r="C32" s="99" t="s">
        <v>116</v>
      </c>
      <c r="D32" s="69" t="s">
        <v>71</v>
      </c>
      <c r="E32" s="169">
        <v>43680</v>
      </c>
      <c r="F32" s="151">
        <f>((G32/E32)-1)*100</f>
        <v>11.126373626373631</v>
      </c>
      <c r="G32" s="169">
        <v>48540</v>
      </c>
      <c r="H32" s="149">
        <f aca="true" t="shared" si="7" ref="H32:H43">((I32/E32)-1)*100</f>
        <v>17.85714285714286</v>
      </c>
      <c r="I32" s="152">
        <v>51480</v>
      </c>
      <c r="J32" s="170">
        <f aca="true" t="shared" si="8" ref="J32:J43">((K32/E32)-1)*100</f>
        <v>15.796703296703306</v>
      </c>
      <c r="K32" s="152">
        <v>50580</v>
      </c>
      <c r="L32" s="151">
        <f aca="true" t="shared" si="9" ref="L32:L43">(M32/E32-1)*100</f>
        <v>3.434065934065944</v>
      </c>
      <c r="M32" s="208">
        <v>45180</v>
      </c>
      <c r="N32" s="251">
        <f aca="true" t="shared" si="10" ref="N32:N43">(O32/E32-1)*100</f>
        <v>11.675824175824179</v>
      </c>
      <c r="O32" s="152">
        <v>48780</v>
      </c>
      <c r="P32" s="152">
        <f aca="true" t="shared" si="11" ref="P32:P43">O32/2</f>
        <v>24390</v>
      </c>
      <c r="Q32" s="253"/>
      <c r="R32" s="213"/>
      <c r="S32" s="213"/>
      <c r="T32" s="337"/>
      <c r="U32" s="152">
        <v>48780</v>
      </c>
      <c r="V32" s="152"/>
      <c r="W32" s="152"/>
      <c r="X32" s="150">
        <f t="shared" si="6"/>
        <v>0</v>
      </c>
      <c r="Y32" s="152"/>
    </row>
    <row r="33" spans="1:25" ht="15" thickBot="1">
      <c r="A33" s="19"/>
      <c r="B33" s="90" t="s">
        <v>68</v>
      </c>
      <c r="C33" s="96" t="s">
        <v>117</v>
      </c>
      <c r="D33" s="69" t="s">
        <v>72</v>
      </c>
      <c r="E33" s="169">
        <v>43680</v>
      </c>
      <c r="F33" s="151">
        <f>((G33/E33)-1)*100</f>
        <v>11.126373626373631</v>
      </c>
      <c r="G33" s="169">
        <v>48540</v>
      </c>
      <c r="H33" s="149">
        <f t="shared" si="7"/>
        <v>17.85714285714286</v>
      </c>
      <c r="I33" s="152">
        <v>51480</v>
      </c>
      <c r="J33" s="170">
        <f t="shared" si="8"/>
        <v>15.796703296703306</v>
      </c>
      <c r="K33" s="152">
        <v>50580</v>
      </c>
      <c r="L33" s="151">
        <f t="shared" si="9"/>
        <v>3.434065934065944</v>
      </c>
      <c r="M33" s="208">
        <v>45180</v>
      </c>
      <c r="N33" s="251">
        <f t="shared" si="10"/>
        <v>3.434065934065944</v>
      </c>
      <c r="O33" s="152">
        <v>45180</v>
      </c>
      <c r="P33" s="152">
        <f t="shared" si="11"/>
        <v>22590</v>
      </c>
      <c r="Q33" s="253">
        <v>56</v>
      </c>
      <c r="R33" s="213">
        <v>36100</v>
      </c>
      <c r="S33" s="213"/>
      <c r="T33" s="337"/>
      <c r="U33" s="152">
        <v>45180</v>
      </c>
      <c r="V33" s="152">
        <v>22590</v>
      </c>
      <c r="W33" s="152">
        <v>22590</v>
      </c>
      <c r="X33" s="150">
        <f t="shared" si="6"/>
        <v>45180</v>
      </c>
      <c r="Y33" s="152">
        <v>19530</v>
      </c>
    </row>
    <row r="34" spans="1:25" ht="15" customHeight="1" hidden="1">
      <c r="A34" s="19"/>
      <c r="B34" s="90" t="s">
        <v>55</v>
      </c>
      <c r="C34" s="96" t="s">
        <v>118</v>
      </c>
      <c r="D34" s="70" t="s">
        <v>62</v>
      </c>
      <c r="E34" s="169">
        <v>41520</v>
      </c>
      <c r="F34" s="151">
        <f aca="true" t="shared" si="12" ref="F34:F43">((G34/E34)-1)*100</f>
        <v>11.12716763005781</v>
      </c>
      <c r="G34" s="169">
        <v>46140</v>
      </c>
      <c r="H34" s="149">
        <f t="shared" si="7"/>
        <v>17.919075144508678</v>
      </c>
      <c r="I34" s="164">
        <v>48960</v>
      </c>
      <c r="J34" s="170">
        <f t="shared" si="8"/>
        <v>15.46242774566473</v>
      </c>
      <c r="K34" s="157">
        <v>47940</v>
      </c>
      <c r="L34" s="151">
        <f t="shared" si="9"/>
        <v>3.1791907514450823</v>
      </c>
      <c r="M34" s="156">
        <v>42840</v>
      </c>
      <c r="N34" s="251">
        <f t="shared" si="10"/>
        <v>11.271676300578036</v>
      </c>
      <c r="O34" s="157">
        <v>46200</v>
      </c>
      <c r="P34" s="152">
        <f t="shared" si="11"/>
        <v>23100</v>
      </c>
      <c r="Q34" s="257"/>
      <c r="R34" s="216"/>
      <c r="S34" s="216"/>
      <c r="T34" s="337"/>
      <c r="U34" s="157">
        <v>46200</v>
      </c>
      <c r="V34" s="152"/>
      <c r="W34" s="152"/>
      <c r="X34" s="150">
        <f t="shared" si="6"/>
        <v>0</v>
      </c>
      <c r="Y34" s="152"/>
    </row>
    <row r="35" spans="1:25" ht="15" customHeight="1" thickBot="1">
      <c r="A35" s="19"/>
      <c r="B35" s="90" t="s">
        <v>19</v>
      </c>
      <c r="C35" s="96" t="s">
        <v>119</v>
      </c>
      <c r="D35" s="70" t="s">
        <v>182</v>
      </c>
      <c r="E35" s="152">
        <v>39360</v>
      </c>
      <c r="F35" s="151">
        <f t="shared" si="12"/>
        <v>11.12804878048781</v>
      </c>
      <c r="G35" s="152">
        <v>43740</v>
      </c>
      <c r="H35" s="149">
        <f t="shared" si="7"/>
        <v>17.835365853658548</v>
      </c>
      <c r="I35" s="152">
        <v>46380</v>
      </c>
      <c r="J35" s="170">
        <f t="shared" si="8"/>
        <v>15.70121951219512</v>
      </c>
      <c r="K35" s="152">
        <v>45540</v>
      </c>
      <c r="L35" s="151">
        <f t="shared" si="9"/>
        <v>3.3536585365853577</v>
      </c>
      <c r="M35" s="208">
        <v>40680</v>
      </c>
      <c r="N35" s="251">
        <f t="shared" si="10"/>
        <v>11.585365853658548</v>
      </c>
      <c r="O35" s="152">
        <v>43920</v>
      </c>
      <c r="P35" s="152">
        <f t="shared" si="11"/>
        <v>21960</v>
      </c>
      <c r="Q35" s="253">
        <v>10</v>
      </c>
      <c r="R35" s="213"/>
      <c r="S35" s="213"/>
      <c r="T35" s="337" t="s">
        <v>297</v>
      </c>
      <c r="U35" s="152">
        <v>43920</v>
      </c>
      <c r="V35" s="152">
        <v>21960</v>
      </c>
      <c r="W35" s="152">
        <v>21960</v>
      </c>
      <c r="X35" s="150">
        <f t="shared" si="6"/>
        <v>43920</v>
      </c>
      <c r="Y35" s="152">
        <v>21980</v>
      </c>
    </row>
    <row r="36" spans="1:25" ht="15" customHeight="1" thickBot="1">
      <c r="A36" s="19"/>
      <c r="B36" s="90" t="s">
        <v>19</v>
      </c>
      <c r="C36" s="96" t="s">
        <v>151</v>
      </c>
      <c r="D36" s="70" t="s">
        <v>81</v>
      </c>
      <c r="E36" s="152">
        <v>39360</v>
      </c>
      <c r="F36" s="151">
        <f>((G36/E36)-1)*100</f>
        <v>11.12804878048781</v>
      </c>
      <c r="G36" s="152">
        <v>43740</v>
      </c>
      <c r="H36" s="149">
        <f>((I36/E36)-1)*100</f>
        <v>17.835365853658548</v>
      </c>
      <c r="I36" s="152">
        <v>46380</v>
      </c>
      <c r="J36" s="170">
        <f>((K36/E36)-1)*100</f>
        <v>15.70121951219512</v>
      </c>
      <c r="K36" s="152">
        <v>45540</v>
      </c>
      <c r="L36" s="151">
        <f>(M36/E36-1)*100</f>
        <v>3.3536585365853577</v>
      </c>
      <c r="M36" s="208">
        <v>40680</v>
      </c>
      <c r="N36" s="251">
        <f>(O36/E36-1)*100</f>
        <v>11.585365853658548</v>
      </c>
      <c r="O36" s="152">
        <v>43920</v>
      </c>
      <c r="P36" s="152">
        <f t="shared" si="11"/>
        <v>21960</v>
      </c>
      <c r="Q36" s="253">
        <v>10</v>
      </c>
      <c r="R36" s="213"/>
      <c r="S36" s="213"/>
      <c r="T36" s="337" t="s">
        <v>297</v>
      </c>
      <c r="U36" s="152">
        <v>43920</v>
      </c>
      <c r="V36" s="152">
        <v>21960</v>
      </c>
      <c r="W36" s="152">
        <v>21960</v>
      </c>
      <c r="X36" s="150">
        <f t="shared" si="6"/>
        <v>43920</v>
      </c>
      <c r="Y36" s="152">
        <v>21980</v>
      </c>
    </row>
    <row r="37" spans="1:25" ht="15" thickBot="1">
      <c r="A37" s="19"/>
      <c r="B37" s="90" t="s">
        <v>2</v>
      </c>
      <c r="C37" s="51" t="s">
        <v>120</v>
      </c>
      <c r="D37" s="70" t="s">
        <v>57</v>
      </c>
      <c r="E37" s="169">
        <v>41520</v>
      </c>
      <c r="F37" s="151">
        <f t="shared" si="12"/>
        <v>11.12716763005781</v>
      </c>
      <c r="G37" s="169">
        <v>46140</v>
      </c>
      <c r="H37" s="149">
        <f t="shared" si="7"/>
        <v>17.919075144508678</v>
      </c>
      <c r="I37" s="169">
        <v>48960</v>
      </c>
      <c r="J37" s="170">
        <f t="shared" si="8"/>
        <v>15.46242774566473</v>
      </c>
      <c r="K37" s="148">
        <v>47940</v>
      </c>
      <c r="L37" s="151">
        <f t="shared" si="9"/>
        <v>3.1791907514450823</v>
      </c>
      <c r="M37" s="159">
        <v>42840</v>
      </c>
      <c r="N37" s="251">
        <f t="shared" si="10"/>
        <v>0</v>
      </c>
      <c r="O37" s="148">
        <v>41520</v>
      </c>
      <c r="P37" s="152">
        <f t="shared" si="11"/>
        <v>20760</v>
      </c>
      <c r="Q37" s="254">
        <v>3</v>
      </c>
      <c r="R37" s="214"/>
      <c r="S37" s="214"/>
      <c r="T37" s="337" t="s">
        <v>296</v>
      </c>
      <c r="U37" s="148">
        <v>41520</v>
      </c>
      <c r="V37" s="152">
        <v>20760</v>
      </c>
      <c r="W37" s="152">
        <v>20760</v>
      </c>
      <c r="X37" s="150">
        <f t="shared" si="6"/>
        <v>41520</v>
      </c>
      <c r="Y37" s="152">
        <v>21980</v>
      </c>
    </row>
    <row r="38" spans="1:25" ht="25.5" customHeight="1" thickBot="1">
      <c r="A38" s="19"/>
      <c r="B38" s="90" t="s">
        <v>41</v>
      </c>
      <c r="C38" s="96" t="s">
        <v>122</v>
      </c>
      <c r="D38" s="69" t="s">
        <v>121</v>
      </c>
      <c r="E38" s="169">
        <v>41520</v>
      </c>
      <c r="F38" s="151">
        <f t="shared" si="12"/>
        <v>11.12716763005781</v>
      </c>
      <c r="G38" s="169">
        <v>46140</v>
      </c>
      <c r="H38" s="149">
        <f t="shared" si="7"/>
        <v>17.919075144508678</v>
      </c>
      <c r="I38" s="169">
        <v>48960</v>
      </c>
      <c r="J38" s="170">
        <f t="shared" si="8"/>
        <v>15.46242774566473</v>
      </c>
      <c r="K38" s="148">
        <v>47940</v>
      </c>
      <c r="L38" s="151">
        <f t="shared" si="9"/>
        <v>3.1791907514450823</v>
      </c>
      <c r="M38" s="159">
        <v>42840</v>
      </c>
      <c r="N38" s="248">
        <f t="shared" si="10"/>
        <v>11.271676300578036</v>
      </c>
      <c r="O38" s="148">
        <v>46200</v>
      </c>
      <c r="P38" s="152">
        <f t="shared" si="11"/>
        <v>23100</v>
      </c>
      <c r="Q38" s="254">
        <v>18</v>
      </c>
      <c r="R38" s="214"/>
      <c r="S38" s="214"/>
      <c r="T38" s="337"/>
      <c r="U38" s="148">
        <v>46200</v>
      </c>
      <c r="V38" s="152">
        <v>23100</v>
      </c>
      <c r="W38" s="152">
        <v>23100</v>
      </c>
      <c r="X38" s="150">
        <f t="shared" si="6"/>
        <v>46200</v>
      </c>
      <c r="Y38" s="152">
        <v>23500</v>
      </c>
    </row>
    <row r="39" spans="1:25" ht="15" customHeight="1" thickBot="1">
      <c r="A39" s="19"/>
      <c r="B39" s="90" t="s">
        <v>11</v>
      </c>
      <c r="C39" s="96" t="s">
        <v>123</v>
      </c>
      <c r="D39" s="70" t="s">
        <v>56</v>
      </c>
      <c r="E39" s="169">
        <v>34980</v>
      </c>
      <c r="F39" s="151">
        <f t="shared" si="12"/>
        <v>11.14922813036021</v>
      </c>
      <c r="G39" s="169">
        <v>38880</v>
      </c>
      <c r="H39" s="149">
        <f t="shared" si="7"/>
        <v>17.83876500857633</v>
      </c>
      <c r="I39" s="169">
        <v>41220</v>
      </c>
      <c r="J39" s="170">
        <f t="shared" si="8"/>
        <v>15.780445969125223</v>
      </c>
      <c r="K39" s="169">
        <v>40500</v>
      </c>
      <c r="L39" s="151">
        <f t="shared" si="9"/>
        <v>3.430531732418518</v>
      </c>
      <c r="M39" s="247">
        <v>36180</v>
      </c>
      <c r="N39" s="251">
        <f t="shared" si="10"/>
        <v>22.469982847341342</v>
      </c>
      <c r="O39" s="169">
        <v>42840</v>
      </c>
      <c r="P39" s="152">
        <f t="shared" si="11"/>
        <v>21420</v>
      </c>
      <c r="Q39" s="258">
        <v>2</v>
      </c>
      <c r="R39" s="220">
        <v>50000</v>
      </c>
      <c r="S39" s="220"/>
      <c r="T39" s="337" t="s">
        <v>302</v>
      </c>
      <c r="U39" s="169">
        <v>42840</v>
      </c>
      <c r="V39" s="152">
        <v>21420</v>
      </c>
      <c r="W39" s="152">
        <v>21420</v>
      </c>
      <c r="X39" s="150">
        <f t="shared" si="6"/>
        <v>42840</v>
      </c>
      <c r="Y39" s="152">
        <v>21980</v>
      </c>
    </row>
    <row r="40" spans="1:25" ht="15" hidden="1" thickBot="1">
      <c r="A40" s="7">
        <v>3</v>
      </c>
      <c r="B40" s="100" t="s">
        <v>3</v>
      </c>
      <c r="C40" s="100" t="s">
        <v>4</v>
      </c>
      <c r="D40" s="309" t="s">
        <v>1</v>
      </c>
      <c r="E40" s="171" t="s">
        <v>52</v>
      </c>
      <c r="F40" s="151" t="e">
        <f t="shared" si="12"/>
        <v>#VALUE!</v>
      </c>
      <c r="G40" s="171" t="s">
        <v>52</v>
      </c>
      <c r="H40" s="149" t="e">
        <f t="shared" si="7"/>
        <v>#VALUE!</v>
      </c>
      <c r="I40" s="171"/>
      <c r="J40" s="170" t="e">
        <f t="shared" si="8"/>
        <v>#VALUE!</v>
      </c>
      <c r="K40" s="171"/>
      <c r="L40" s="151" t="e">
        <f t="shared" si="9"/>
        <v>#VALUE!</v>
      </c>
      <c r="M40" s="250"/>
      <c r="N40" s="248" t="e">
        <f t="shared" si="10"/>
        <v>#VALUE!</v>
      </c>
      <c r="O40" s="171"/>
      <c r="P40" s="152">
        <f t="shared" si="11"/>
        <v>0</v>
      </c>
      <c r="Q40" s="259"/>
      <c r="R40" s="221"/>
      <c r="S40" s="221"/>
      <c r="T40" s="337"/>
      <c r="U40" s="171"/>
      <c r="V40" s="152"/>
      <c r="W40" s="152"/>
      <c r="X40" s="150">
        <f t="shared" si="6"/>
        <v>0</v>
      </c>
      <c r="Y40" s="152"/>
    </row>
    <row r="41" spans="1:25" ht="25.5" customHeight="1">
      <c r="A41" s="19"/>
      <c r="B41" s="90" t="s">
        <v>21</v>
      </c>
      <c r="C41" s="96" t="s">
        <v>124</v>
      </c>
      <c r="D41" s="69" t="s">
        <v>125</v>
      </c>
      <c r="E41" s="169">
        <v>39360</v>
      </c>
      <c r="F41" s="151">
        <f t="shared" si="12"/>
        <v>11.12804878048781</v>
      </c>
      <c r="G41" s="169">
        <v>43740</v>
      </c>
      <c r="H41" s="149">
        <f t="shared" si="7"/>
        <v>17.835365853658548</v>
      </c>
      <c r="I41" s="169">
        <v>46380</v>
      </c>
      <c r="J41" s="170">
        <f t="shared" si="8"/>
        <v>15.70121951219512</v>
      </c>
      <c r="K41" s="169">
        <v>45540</v>
      </c>
      <c r="L41" s="151">
        <f t="shared" si="9"/>
        <v>3.3536585365853577</v>
      </c>
      <c r="M41" s="247">
        <v>40680</v>
      </c>
      <c r="N41" s="251">
        <f t="shared" si="10"/>
        <v>3.3536585365853577</v>
      </c>
      <c r="O41" s="169">
        <v>40680</v>
      </c>
      <c r="P41" s="152">
        <f t="shared" si="11"/>
        <v>20340</v>
      </c>
      <c r="Q41" s="258"/>
      <c r="R41" s="220"/>
      <c r="S41" s="220">
        <v>34000</v>
      </c>
      <c r="T41" s="337"/>
      <c r="U41" s="169">
        <v>40680</v>
      </c>
      <c r="V41" s="152">
        <v>20340</v>
      </c>
      <c r="W41" s="152">
        <v>20340</v>
      </c>
      <c r="X41" s="150">
        <f t="shared" si="6"/>
        <v>40680</v>
      </c>
      <c r="Y41" s="152">
        <v>20980</v>
      </c>
    </row>
    <row r="42" spans="1:25" ht="19.5" customHeight="1" hidden="1">
      <c r="A42" s="19"/>
      <c r="B42" s="90" t="s">
        <v>34</v>
      </c>
      <c r="C42" s="96" t="s">
        <v>126</v>
      </c>
      <c r="D42" s="69" t="s">
        <v>35</v>
      </c>
      <c r="E42" s="169">
        <v>41520</v>
      </c>
      <c r="F42" s="151">
        <f t="shared" si="12"/>
        <v>11.12716763005781</v>
      </c>
      <c r="G42" s="169">
        <v>46140</v>
      </c>
      <c r="H42" s="149">
        <f t="shared" si="7"/>
        <v>17.919075144508678</v>
      </c>
      <c r="I42" s="164">
        <v>48960</v>
      </c>
      <c r="J42" s="170">
        <f t="shared" si="8"/>
        <v>15.46242774566473</v>
      </c>
      <c r="K42" s="157">
        <v>47940</v>
      </c>
      <c r="L42" s="151">
        <f t="shared" si="9"/>
        <v>3.1791907514450823</v>
      </c>
      <c r="M42" s="156">
        <v>42840</v>
      </c>
      <c r="N42" s="251">
        <f t="shared" si="10"/>
        <v>11.271676300578036</v>
      </c>
      <c r="O42" s="157">
        <v>46200</v>
      </c>
      <c r="P42" s="152">
        <f t="shared" si="11"/>
        <v>23100</v>
      </c>
      <c r="Q42" s="257"/>
      <c r="R42" s="216"/>
      <c r="S42" s="216"/>
      <c r="T42" s="337"/>
      <c r="U42" s="157">
        <v>46200</v>
      </c>
      <c r="V42" s="152"/>
      <c r="W42" s="152"/>
      <c r="X42" s="150">
        <f t="shared" si="6"/>
        <v>0</v>
      </c>
      <c r="Y42" s="152"/>
    </row>
    <row r="43" spans="1:25" ht="14.25" hidden="1">
      <c r="A43" s="19"/>
      <c r="B43" s="90" t="s">
        <v>5</v>
      </c>
      <c r="C43" s="101" t="s">
        <v>127</v>
      </c>
      <c r="D43" s="69" t="s">
        <v>37</v>
      </c>
      <c r="E43" s="154">
        <v>34980</v>
      </c>
      <c r="F43" s="151">
        <f t="shared" si="12"/>
        <v>11.14922813036021</v>
      </c>
      <c r="G43" s="154">
        <v>38880</v>
      </c>
      <c r="H43" s="149">
        <f t="shared" si="7"/>
        <v>17.83876500857633</v>
      </c>
      <c r="I43" s="154">
        <v>41220</v>
      </c>
      <c r="J43" s="170">
        <f t="shared" si="8"/>
        <v>15.780445969125223</v>
      </c>
      <c r="K43" s="154">
        <v>40500</v>
      </c>
      <c r="L43" s="151">
        <f t="shared" si="9"/>
        <v>3.430531732418518</v>
      </c>
      <c r="M43" s="172">
        <v>36180</v>
      </c>
      <c r="N43" s="246">
        <f t="shared" si="10"/>
        <v>11.663807890222987</v>
      </c>
      <c r="O43" s="154">
        <v>39060</v>
      </c>
      <c r="P43" s="148">
        <f t="shared" si="11"/>
        <v>19530</v>
      </c>
      <c r="Q43" s="255"/>
      <c r="R43" s="215"/>
      <c r="S43" s="215"/>
      <c r="T43" s="337"/>
      <c r="U43" s="154">
        <v>39060</v>
      </c>
      <c r="V43" s="148"/>
      <c r="W43" s="148"/>
      <c r="X43" s="150">
        <f t="shared" si="6"/>
        <v>0</v>
      </c>
      <c r="Y43" s="148"/>
    </row>
    <row r="44" spans="1:25" ht="15" customHeight="1" hidden="1">
      <c r="A44" s="19"/>
      <c r="B44" s="90" t="s">
        <v>5</v>
      </c>
      <c r="C44" s="101" t="s">
        <v>128</v>
      </c>
      <c r="D44" s="69" t="s">
        <v>38</v>
      </c>
      <c r="E44" s="154"/>
      <c r="F44" s="173"/>
      <c r="G44" s="154"/>
      <c r="H44" s="172"/>
      <c r="I44" s="154"/>
      <c r="J44" s="173"/>
      <c r="K44" s="154"/>
      <c r="L44" s="173"/>
      <c r="M44" s="172"/>
      <c r="N44" s="154"/>
      <c r="O44" s="154"/>
      <c r="P44" s="154"/>
      <c r="Q44" s="255"/>
      <c r="R44" s="215"/>
      <c r="S44" s="215" t="s">
        <v>273</v>
      </c>
      <c r="T44" s="337"/>
      <c r="U44" s="154"/>
      <c r="V44" s="154"/>
      <c r="W44" s="154"/>
      <c r="X44" s="150">
        <f t="shared" si="6"/>
        <v>0</v>
      </c>
      <c r="Y44" s="154"/>
    </row>
    <row r="45" spans="1:25" ht="27" customHeight="1" hidden="1">
      <c r="A45" s="19"/>
      <c r="B45" s="87" t="s">
        <v>11</v>
      </c>
      <c r="C45" s="102" t="s">
        <v>129</v>
      </c>
      <c r="D45" s="67" t="s">
        <v>131</v>
      </c>
      <c r="E45" s="164">
        <v>34980</v>
      </c>
      <c r="F45" s="155">
        <f>((G45/E45)-1)*100</f>
        <v>11.14922813036021</v>
      </c>
      <c r="G45" s="164">
        <v>38880</v>
      </c>
      <c r="H45" s="165">
        <f>((I45/E45)-1)*100</f>
        <v>17.83876500857633</v>
      </c>
      <c r="I45" s="164">
        <v>41220</v>
      </c>
      <c r="J45" s="165">
        <f>((K45/E45)-1)*100</f>
        <v>15.780445969125223</v>
      </c>
      <c r="K45" s="164">
        <v>40500</v>
      </c>
      <c r="L45" s="165">
        <f>(M45/E45-1)*100</f>
        <v>3.430531732418518</v>
      </c>
      <c r="M45" s="163">
        <v>36180</v>
      </c>
      <c r="N45" s="242">
        <f>(O45/E45-1)*100</f>
        <v>11.663807890222987</v>
      </c>
      <c r="O45" s="164">
        <v>39060</v>
      </c>
      <c r="P45" s="164">
        <f>O45/2</f>
        <v>19530</v>
      </c>
      <c r="Q45" s="261"/>
      <c r="R45" s="218"/>
      <c r="S45" s="218"/>
      <c r="T45" s="337"/>
      <c r="U45" s="164">
        <v>39060</v>
      </c>
      <c r="V45" s="164"/>
      <c r="W45" s="164"/>
      <c r="X45" s="150">
        <f t="shared" si="6"/>
        <v>0</v>
      </c>
      <c r="Y45" s="164"/>
    </row>
    <row r="46" spans="1:25" ht="15" customHeight="1" hidden="1">
      <c r="A46" s="19"/>
      <c r="B46" s="60" t="s">
        <v>11</v>
      </c>
      <c r="C46" s="102" t="s">
        <v>130</v>
      </c>
      <c r="D46" s="67" t="s">
        <v>76</v>
      </c>
      <c r="E46" s="164"/>
      <c r="F46" s="174"/>
      <c r="G46" s="164"/>
      <c r="H46" s="163"/>
      <c r="I46" s="167"/>
      <c r="J46" s="174"/>
      <c r="K46" s="167"/>
      <c r="L46" s="174"/>
      <c r="M46" s="166"/>
      <c r="N46" s="167"/>
      <c r="O46" s="167"/>
      <c r="P46" s="167"/>
      <c r="Q46" s="262"/>
      <c r="R46" s="219"/>
      <c r="S46" s="219"/>
      <c r="T46" s="337"/>
      <c r="U46" s="167"/>
      <c r="V46" s="167"/>
      <c r="W46" s="167"/>
      <c r="X46" s="150">
        <f t="shared" si="6"/>
        <v>0</v>
      </c>
      <c r="Y46" s="167"/>
    </row>
    <row r="47" spans="1:25" ht="15" customHeight="1" hidden="1">
      <c r="A47" s="19"/>
      <c r="B47" s="84" t="s">
        <v>41</v>
      </c>
      <c r="C47" s="99" t="s">
        <v>132</v>
      </c>
      <c r="D47" s="70" t="s">
        <v>183</v>
      </c>
      <c r="E47" s="154">
        <v>41520</v>
      </c>
      <c r="F47" s="158">
        <f>((G47/E47)-1)*100</f>
        <v>11.12716763005781</v>
      </c>
      <c r="G47" s="154">
        <v>46140</v>
      </c>
      <c r="H47" s="175">
        <f>((I47/E47)-1)*100</f>
        <v>17.919075144508678</v>
      </c>
      <c r="I47" s="161">
        <v>48960</v>
      </c>
      <c r="J47" s="175">
        <f>((K47/E47)-1)*100</f>
        <v>15.46242774566473</v>
      </c>
      <c r="K47" s="157">
        <v>47940</v>
      </c>
      <c r="L47" s="158">
        <f>(M47/E47-1)*100</f>
        <v>3.1791907514450823</v>
      </c>
      <c r="M47" s="156">
        <v>42840</v>
      </c>
      <c r="N47" s="241">
        <f>(O47/E47-1)*100</f>
        <v>11.271676300578036</v>
      </c>
      <c r="O47" s="157">
        <v>46200</v>
      </c>
      <c r="P47" s="157">
        <f>O47/2</f>
        <v>23100</v>
      </c>
      <c r="Q47" s="257"/>
      <c r="R47" s="216">
        <v>39900</v>
      </c>
      <c r="S47" s="216"/>
      <c r="T47" s="337"/>
      <c r="U47" s="157">
        <v>46200</v>
      </c>
      <c r="V47" s="157"/>
      <c r="W47" s="157"/>
      <c r="X47" s="150">
        <f t="shared" si="6"/>
        <v>0</v>
      </c>
      <c r="Y47" s="157"/>
    </row>
    <row r="48" spans="1:25" ht="15" customHeight="1" hidden="1">
      <c r="A48" s="19"/>
      <c r="B48" s="60"/>
      <c r="C48" s="99" t="s">
        <v>133</v>
      </c>
      <c r="D48" s="70" t="s">
        <v>184</v>
      </c>
      <c r="E48" s="164"/>
      <c r="F48" s="174"/>
      <c r="G48" s="164"/>
      <c r="H48" s="174"/>
      <c r="I48" s="164"/>
      <c r="J48" s="174"/>
      <c r="K48" s="164"/>
      <c r="L48" s="174"/>
      <c r="M48" s="163"/>
      <c r="N48" s="164"/>
      <c r="O48" s="164"/>
      <c r="P48" s="164"/>
      <c r="Q48" s="261"/>
      <c r="R48" s="218"/>
      <c r="S48" s="218"/>
      <c r="T48" s="337"/>
      <c r="U48" s="164"/>
      <c r="V48" s="164"/>
      <c r="W48" s="164"/>
      <c r="X48" s="150">
        <f t="shared" si="6"/>
        <v>0</v>
      </c>
      <c r="Y48" s="164"/>
    </row>
    <row r="49" spans="1:25" ht="15" customHeight="1" hidden="1">
      <c r="A49" s="19"/>
      <c r="B49" s="60"/>
      <c r="C49" s="99" t="s">
        <v>134</v>
      </c>
      <c r="D49" s="69" t="s">
        <v>42</v>
      </c>
      <c r="E49" s="164"/>
      <c r="F49" s="174"/>
      <c r="G49" s="164"/>
      <c r="H49" s="174"/>
      <c r="I49" s="164"/>
      <c r="J49" s="174"/>
      <c r="K49" s="164"/>
      <c r="L49" s="174"/>
      <c r="M49" s="163"/>
      <c r="N49" s="164"/>
      <c r="O49" s="164"/>
      <c r="P49" s="164"/>
      <c r="Q49" s="261"/>
      <c r="R49" s="218"/>
      <c r="S49" s="218"/>
      <c r="T49" s="337"/>
      <c r="U49" s="164"/>
      <c r="V49" s="164"/>
      <c r="W49" s="164"/>
      <c r="X49" s="150">
        <f t="shared" si="6"/>
        <v>0</v>
      </c>
      <c r="Y49" s="164"/>
    </row>
    <row r="50" spans="1:25" ht="29.25" customHeight="1" hidden="1">
      <c r="A50" s="19"/>
      <c r="B50" s="60"/>
      <c r="C50" s="99" t="s">
        <v>135</v>
      </c>
      <c r="D50" s="69" t="s">
        <v>185</v>
      </c>
      <c r="E50" s="164"/>
      <c r="F50" s="168"/>
      <c r="G50" s="164"/>
      <c r="H50" s="174"/>
      <c r="I50" s="164"/>
      <c r="J50" s="174"/>
      <c r="K50" s="167"/>
      <c r="L50" s="174"/>
      <c r="M50" s="166"/>
      <c r="N50" s="167"/>
      <c r="O50" s="167"/>
      <c r="P50" s="167"/>
      <c r="Q50" s="262"/>
      <c r="R50" s="219"/>
      <c r="S50" s="219"/>
      <c r="T50" s="337"/>
      <c r="U50" s="167"/>
      <c r="V50" s="167"/>
      <c r="W50" s="167"/>
      <c r="X50" s="150">
        <f t="shared" si="6"/>
        <v>0</v>
      </c>
      <c r="Y50" s="167"/>
    </row>
    <row r="51" spans="1:25" ht="15" customHeight="1" hidden="1">
      <c r="A51" s="19"/>
      <c r="B51" s="84" t="s">
        <v>44</v>
      </c>
      <c r="C51" s="101" t="s">
        <v>136</v>
      </c>
      <c r="D51" s="70" t="s">
        <v>140</v>
      </c>
      <c r="E51" s="154">
        <v>41520</v>
      </c>
      <c r="F51" s="158">
        <f>((G51/E51)-1)*100</f>
        <v>11.12716763005781</v>
      </c>
      <c r="G51" s="154">
        <v>46140</v>
      </c>
      <c r="H51" s="175">
        <f>((I51/E51)-1)*100</f>
        <v>17.919075144508678</v>
      </c>
      <c r="I51" s="157">
        <v>48960</v>
      </c>
      <c r="J51" s="175">
        <f>((K51/E51)-1)*100</f>
        <v>15.46242774566473</v>
      </c>
      <c r="K51" s="161">
        <v>47940</v>
      </c>
      <c r="L51" s="158">
        <f>(M51/E51-1)*100</f>
        <v>3.1791907514450823</v>
      </c>
      <c r="M51" s="177">
        <v>42840</v>
      </c>
      <c r="N51" s="241">
        <f>(O51/E51-1)*100</f>
        <v>11.271676300578036</v>
      </c>
      <c r="O51" s="161">
        <v>46200</v>
      </c>
      <c r="P51" s="157">
        <f>O51/2</f>
        <v>23100</v>
      </c>
      <c r="Q51" s="256"/>
      <c r="R51" s="217"/>
      <c r="S51" s="217"/>
      <c r="T51" s="337"/>
      <c r="U51" s="161">
        <v>46200</v>
      </c>
      <c r="V51" s="157"/>
      <c r="W51" s="157"/>
      <c r="X51" s="150">
        <f t="shared" si="6"/>
        <v>0</v>
      </c>
      <c r="Y51" s="157"/>
    </row>
    <row r="52" spans="1:25" ht="15" customHeight="1" hidden="1">
      <c r="A52" s="19"/>
      <c r="B52" s="60"/>
      <c r="C52" s="101" t="s">
        <v>137</v>
      </c>
      <c r="D52" s="70" t="s">
        <v>45</v>
      </c>
      <c r="E52" s="164"/>
      <c r="F52" s="174"/>
      <c r="G52" s="164"/>
      <c r="H52" s="163"/>
      <c r="I52" s="164"/>
      <c r="J52" s="174"/>
      <c r="K52" s="164"/>
      <c r="L52" s="174"/>
      <c r="M52" s="163"/>
      <c r="N52" s="164"/>
      <c r="O52" s="164"/>
      <c r="P52" s="164"/>
      <c r="Q52" s="261"/>
      <c r="R52" s="218"/>
      <c r="S52" s="218"/>
      <c r="T52" s="337"/>
      <c r="U52" s="164"/>
      <c r="V52" s="164"/>
      <c r="W52" s="164"/>
      <c r="X52" s="150">
        <f t="shared" si="6"/>
        <v>0</v>
      </c>
      <c r="Y52" s="164"/>
    </row>
    <row r="53" spans="1:25" ht="15" customHeight="1" hidden="1">
      <c r="A53" s="19"/>
      <c r="B53" s="60"/>
      <c r="C53" s="96" t="s">
        <v>138</v>
      </c>
      <c r="D53" s="69" t="s">
        <v>46</v>
      </c>
      <c r="E53" s="167"/>
      <c r="F53" s="168"/>
      <c r="G53" s="167"/>
      <c r="H53" s="166"/>
      <c r="I53" s="167"/>
      <c r="J53" s="168"/>
      <c r="K53" s="167"/>
      <c r="L53" s="168"/>
      <c r="M53" s="166"/>
      <c r="N53" s="167"/>
      <c r="O53" s="167"/>
      <c r="P53" s="167"/>
      <c r="Q53" s="262"/>
      <c r="R53" s="219"/>
      <c r="S53" s="219"/>
      <c r="T53" s="337"/>
      <c r="U53" s="167"/>
      <c r="V53" s="167"/>
      <c r="W53" s="167"/>
      <c r="X53" s="150">
        <f t="shared" si="6"/>
        <v>0</v>
      </c>
      <c r="Y53" s="167"/>
    </row>
    <row r="54" spans="1:25" ht="15" customHeight="1" hidden="1">
      <c r="A54" s="19"/>
      <c r="B54" s="60"/>
      <c r="C54" s="96" t="s">
        <v>139</v>
      </c>
      <c r="D54" s="70" t="s">
        <v>47</v>
      </c>
      <c r="E54" s="164">
        <v>51120</v>
      </c>
      <c r="F54" s="151"/>
      <c r="G54" s="164"/>
      <c r="H54" s="163"/>
      <c r="I54" s="164"/>
      <c r="J54" s="174"/>
      <c r="K54" s="164"/>
      <c r="L54" s="174"/>
      <c r="M54" s="163"/>
      <c r="N54" s="164"/>
      <c r="O54" s="164"/>
      <c r="P54" s="164"/>
      <c r="Q54" s="261"/>
      <c r="R54" s="218"/>
      <c r="S54" s="218"/>
      <c r="T54" s="337"/>
      <c r="U54" s="164"/>
      <c r="V54" s="164"/>
      <c r="W54" s="164"/>
      <c r="X54" s="150">
        <f t="shared" si="6"/>
        <v>0</v>
      </c>
      <c r="Y54" s="164"/>
    </row>
    <row r="55" spans="1:25" ht="15" customHeight="1" hidden="1">
      <c r="A55" s="19"/>
      <c r="B55" s="84" t="s">
        <v>34</v>
      </c>
      <c r="C55" s="96" t="s">
        <v>141</v>
      </c>
      <c r="D55" s="69" t="s">
        <v>48</v>
      </c>
      <c r="E55" s="154">
        <v>41520</v>
      </c>
      <c r="F55" s="158">
        <f>((G55/E55)-1)*100</f>
        <v>11.12716763005781</v>
      </c>
      <c r="G55" s="154">
        <v>46140</v>
      </c>
      <c r="H55" s="175">
        <f>((I55/E55)-1)*100</f>
        <v>17.919075144508678</v>
      </c>
      <c r="I55" s="157">
        <v>48960</v>
      </c>
      <c r="J55" s="175">
        <f>((K55/E55)-1)*100</f>
        <v>15.46242774566473</v>
      </c>
      <c r="K55" s="157">
        <v>47940</v>
      </c>
      <c r="L55" s="158">
        <f>(M55/E55-1)*100</f>
        <v>3.1791907514450823</v>
      </c>
      <c r="M55" s="156">
        <v>42840</v>
      </c>
      <c r="N55" s="241">
        <f>(O55/E55-1)*100</f>
        <v>11.271676300578036</v>
      </c>
      <c r="O55" s="157">
        <v>46200</v>
      </c>
      <c r="P55" s="157">
        <f>O55/2</f>
        <v>23100</v>
      </c>
      <c r="Q55" s="257"/>
      <c r="R55" s="216"/>
      <c r="S55" s="216"/>
      <c r="T55" s="337"/>
      <c r="U55" s="157">
        <v>46200</v>
      </c>
      <c r="V55" s="157"/>
      <c r="W55" s="157"/>
      <c r="X55" s="150">
        <f t="shared" si="6"/>
        <v>0</v>
      </c>
      <c r="Y55" s="157"/>
    </row>
    <row r="56" spans="1:25" ht="15" customHeight="1" hidden="1">
      <c r="A56" s="19"/>
      <c r="B56" s="60"/>
      <c r="C56" s="96" t="s">
        <v>142</v>
      </c>
      <c r="D56" s="69" t="s">
        <v>49</v>
      </c>
      <c r="E56" s="164"/>
      <c r="F56" s="174"/>
      <c r="G56" s="164"/>
      <c r="H56" s="163"/>
      <c r="I56" s="164"/>
      <c r="J56" s="174"/>
      <c r="K56" s="167"/>
      <c r="L56" s="174"/>
      <c r="M56" s="166"/>
      <c r="N56" s="167"/>
      <c r="O56" s="167"/>
      <c r="P56" s="167"/>
      <c r="Q56" s="262"/>
      <c r="R56" s="219"/>
      <c r="S56" s="219"/>
      <c r="T56" s="337"/>
      <c r="U56" s="167"/>
      <c r="V56" s="167"/>
      <c r="W56" s="167"/>
      <c r="X56" s="150">
        <f t="shared" si="6"/>
        <v>0</v>
      </c>
      <c r="Y56" s="167"/>
    </row>
    <row r="57" spans="1:25" ht="15" customHeight="1">
      <c r="A57" s="19"/>
      <c r="B57" s="84" t="s">
        <v>2</v>
      </c>
      <c r="C57" s="96" t="s">
        <v>143</v>
      </c>
      <c r="D57" s="69" t="s">
        <v>50</v>
      </c>
      <c r="E57" s="154">
        <v>41520</v>
      </c>
      <c r="F57" s="158">
        <f>((G57/E57)-1)*100</f>
        <v>11.12716763005781</v>
      </c>
      <c r="G57" s="154">
        <v>46140</v>
      </c>
      <c r="H57" s="175">
        <f>((I57/E57)-1)*100</f>
        <v>17.919075144508678</v>
      </c>
      <c r="I57" s="157">
        <v>48960</v>
      </c>
      <c r="J57" s="175">
        <f>((K57/E57)-1)*100</f>
        <v>15.46242774566473</v>
      </c>
      <c r="K57" s="161">
        <v>47940</v>
      </c>
      <c r="L57" s="158">
        <f>(M57/E57-1)*100</f>
        <v>3.1791907514450823</v>
      </c>
      <c r="M57" s="177">
        <v>42840</v>
      </c>
      <c r="N57" s="241">
        <f>(O57/E57-1)*100</f>
        <v>0</v>
      </c>
      <c r="O57" s="161">
        <v>41520</v>
      </c>
      <c r="P57" s="157">
        <f>O57/2</f>
        <v>20760</v>
      </c>
      <c r="Q57" s="256">
        <v>4</v>
      </c>
      <c r="R57" s="217"/>
      <c r="S57" s="217"/>
      <c r="T57" s="337" t="s">
        <v>296</v>
      </c>
      <c r="U57" s="161">
        <v>41520</v>
      </c>
      <c r="V57" s="157">
        <v>20760</v>
      </c>
      <c r="W57" s="157">
        <v>20760</v>
      </c>
      <c r="X57" s="157">
        <f>W57*2</f>
        <v>41520</v>
      </c>
      <c r="Y57" s="157">
        <v>21980</v>
      </c>
    </row>
    <row r="58" spans="1:25" ht="15" customHeight="1">
      <c r="A58" s="19"/>
      <c r="B58" s="60"/>
      <c r="C58" s="96" t="s">
        <v>289</v>
      </c>
      <c r="D58" s="69" t="s">
        <v>290</v>
      </c>
      <c r="E58" s="164"/>
      <c r="F58" s="155"/>
      <c r="G58" s="164"/>
      <c r="H58" s="165"/>
      <c r="I58" s="161"/>
      <c r="J58" s="165"/>
      <c r="K58" s="161"/>
      <c r="L58" s="155"/>
      <c r="M58" s="177"/>
      <c r="N58" s="248"/>
      <c r="O58" s="161"/>
      <c r="P58" s="161"/>
      <c r="Q58" s="256"/>
      <c r="R58" s="217"/>
      <c r="S58" s="217"/>
      <c r="T58" s="337"/>
      <c r="U58" s="161"/>
      <c r="V58" s="161"/>
      <c r="W58" s="161"/>
      <c r="X58" s="161"/>
      <c r="Y58" s="161"/>
    </row>
    <row r="59" spans="1:25" ht="15" customHeight="1">
      <c r="A59" s="19"/>
      <c r="B59" s="87"/>
      <c r="C59" s="96" t="s">
        <v>144</v>
      </c>
      <c r="D59" s="69" t="s">
        <v>51</v>
      </c>
      <c r="E59" s="167"/>
      <c r="F59" s="168"/>
      <c r="G59" s="167"/>
      <c r="H59" s="166"/>
      <c r="I59" s="167"/>
      <c r="J59" s="168"/>
      <c r="K59" s="167"/>
      <c r="L59" s="168"/>
      <c r="M59" s="166"/>
      <c r="N59" s="164"/>
      <c r="O59" s="167"/>
      <c r="P59" s="164"/>
      <c r="Q59" s="262">
        <v>3</v>
      </c>
      <c r="R59" s="219"/>
      <c r="S59" s="219"/>
      <c r="T59" s="337"/>
      <c r="U59" s="167"/>
      <c r="V59" s="164"/>
      <c r="W59" s="164"/>
      <c r="X59" s="164"/>
      <c r="Y59" s="164"/>
    </row>
    <row r="60" spans="1:25" ht="15" customHeight="1" hidden="1">
      <c r="A60" s="19"/>
      <c r="B60" s="84" t="s">
        <v>19</v>
      </c>
      <c r="C60" s="96" t="s">
        <v>145</v>
      </c>
      <c r="D60" s="70" t="s">
        <v>20</v>
      </c>
      <c r="E60" s="154">
        <v>41520</v>
      </c>
      <c r="F60" s="151">
        <f>((G60/E60)-1)*100</f>
        <v>11.12716763005781</v>
      </c>
      <c r="G60" s="154">
        <v>46140</v>
      </c>
      <c r="H60" s="149">
        <f>((I60/E60)-1)*100</f>
        <v>17.919075144508678</v>
      </c>
      <c r="I60" s="164">
        <v>48960</v>
      </c>
      <c r="J60" s="170">
        <f>((K60/E60)-1)*100</f>
        <v>15.46242774566473</v>
      </c>
      <c r="K60" s="161">
        <v>47940</v>
      </c>
      <c r="L60" s="151">
        <f>(M60/E60-1)*100</f>
        <v>3.1791907514450823</v>
      </c>
      <c r="M60" s="177">
        <v>42840</v>
      </c>
      <c r="N60" s="251">
        <f>(O60/E60-1)*100</f>
        <v>11.271676300578036</v>
      </c>
      <c r="O60" s="161">
        <v>46200</v>
      </c>
      <c r="P60" s="152">
        <f>O60/2</f>
        <v>23100</v>
      </c>
      <c r="Q60" s="256"/>
      <c r="R60" s="217"/>
      <c r="S60" s="217"/>
      <c r="T60" s="337"/>
      <c r="U60" s="161">
        <v>46200</v>
      </c>
      <c r="V60" s="152"/>
      <c r="W60" s="152"/>
      <c r="X60" s="152"/>
      <c r="Y60" s="152"/>
    </row>
    <row r="61" spans="1:25" ht="15" customHeight="1" hidden="1">
      <c r="A61" s="19"/>
      <c r="B61" s="84" t="s">
        <v>21</v>
      </c>
      <c r="C61" s="99" t="s">
        <v>146</v>
      </c>
      <c r="D61" s="70" t="s">
        <v>149</v>
      </c>
      <c r="E61" s="154">
        <v>39360</v>
      </c>
      <c r="F61" s="158">
        <f>((G61/E61)-1)*100</f>
        <v>11.12804878048781</v>
      </c>
      <c r="G61" s="154">
        <v>43740</v>
      </c>
      <c r="H61" s="175">
        <f>((I61/E61)-1)*100</f>
        <v>17.835365853658548</v>
      </c>
      <c r="I61" s="154">
        <v>46380</v>
      </c>
      <c r="J61" s="175">
        <f>((K61/E61)-1)*100</f>
        <v>15.70121951219512</v>
      </c>
      <c r="K61" s="154">
        <v>45540</v>
      </c>
      <c r="L61" s="158">
        <f>(M61/E61-1)*100</f>
        <v>3.3536585365853577</v>
      </c>
      <c r="M61" s="172">
        <v>40680</v>
      </c>
      <c r="N61" s="243">
        <f>(O61/E61-1)*100</f>
        <v>11.585365853658548</v>
      </c>
      <c r="O61" s="154">
        <v>43920</v>
      </c>
      <c r="P61" s="154">
        <f>O61/2</f>
        <v>21960</v>
      </c>
      <c r="Q61" s="255"/>
      <c r="R61" s="215"/>
      <c r="S61" s="215"/>
      <c r="T61" s="337"/>
      <c r="U61" s="154">
        <v>43920</v>
      </c>
      <c r="V61" s="154"/>
      <c r="W61" s="154"/>
      <c r="X61" s="154"/>
      <c r="Y61" s="154"/>
    </row>
    <row r="62" spans="1:25" ht="15" customHeight="1" hidden="1">
      <c r="A62" s="19"/>
      <c r="B62" s="60"/>
      <c r="C62" s="99" t="s">
        <v>147</v>
      </c>
      <c r="D62" s="69" t="s">
        <v>23</v>
      </c>
      <c r="E62" s="164"/>
      <c r="F62" s="174"/>
      <c r="G62" s="164"/>
      <c r="H62" s="163"/>
      <c r="I62" s="164"/>
      <c r="J62" s="174"/>
      <c r="K62" s="164"/>
      <c r="L62" s="174"/>
      <c r="M62" s="163"/>
      <c r="N62" s="164"/>
      <c r="O62" s="164"/>
      <c r="P62" s="164"/>
      <c r="Q62" s="261"/>
      <c r="R62" s="218"/>
      <c r="S62" s="218"/>
      <c r="T62" s="337"/>
      <c r="U62" s="164"/>
      <c r="V62" s="164"/>
      <c r="W62" s="164"/>
      <c r="X62" s="164"/>
      <c r="Y62" s="164"/>
    </row>
    <row r="63" spans="1:25" ht="15" customHeight="1" hidden="1">
      <c r="A63" s="19"/>
      <c r="B63" s="60"/>
      <c r="C63" s="99" t="s">
        <v>148</v>
      </c>
      <c r="D63" s="70" t="s">
        <v>25</v>
      </c>
      <c r="E63" s="167"/>
      <c r="F63" s="168"/>
      <c r="G63" s="167"/>
      <c r="H63" s="166"/>
      <c r="I63" s="167"/>
      <c r="J63" s="168"/>
      <c r="K63" s="167"/>
      <c r="L63" s="168"/>
      <c r="M63" s="166"/>
      <c r="N63" s="164"/>
      <c r="O63" s="167"/>
      <c r="P63" s="164"/>
      <c r="Q63" s="262"/>
      <c r="R63" s="219"/>
      <c r="S63" s="219"/>
      <c r="T63" s="337"/>
      <c r="U63" s="167"/>
      <c r="V63" s="164"/>
      <c r="W63" s="164"/>
      <c r="X63" s="164"/>
      <c r="Y63" s="164"/>
    </row>
    <row r="64" spans="1:25" ht="15" customHeight="1" hidden="1">
      <c r="A64" s="19"/>
      <c r="B64" s="84" t="s">
        <v>19</v>
      </c>
      <c r="C64" s="96" t="s">
        <v>150</v>
      </c>
      <c r="D64" s="70" t="s">
        <v>82</v>
      </c>
      <c r="E64" s="167">
        <v>41520</v>
      </c>
      <c r="F64" s="151">
        <f>((G64/E64)-1)*100</f>
        <v>11.12716763005781</v>
      </c>
      <c r="G64" s="167">
        <v>46140</v>
      </c>
      <c r="H64" s="149">
        <f>((I64/E64)-1)*100</f>
        <v>17.919075144508678</v>
      </c>
      <c r="I64" s="164">
        <v>48960</v>
      </c>
      <c r="J64" s="170">
        <f>((K64/E64)-1)*100</f>
        <v>15.46242774566473</v>
      </c>
      <c r="K64" s="161">
        <v>47940</v>
      </c>
      <c r="L64" s="151">
        <f>(M64/E64-1)*100</f>
        <v>3.1791907514450823</v>
      </c>
      <c r="M64" s="177">
        <v>42840</v>
      </c>
      <c r="N64" s="251">
        <f>(O64/E64-1)*100</f>
        <v>11.271676300578036</v>
      </c>
      <c r="O64" s="161">
        <v>46200</v>
      </c>
      <c r="P64" s="152">
        <f>O64/2</f>
        <v>23100</v>
      </c>
      <c r="Q64" s="256"/>
      <c r="R64" s="217"/>
      <c r="S64" s="217"/>
      <c r="T64" s="337"/>
      <c r="U64" s="161">
        <v>46200</v>
      </c>
      <c r="V64" s="152"/>
      <c r="W64" s="152"/>
      <c r="X64" s="152"/>
      <c r="Y64" s="152"/>
    </row>
    <row r="65" spans="1:25" ht="15" customHeight="1" hidden="1">
      <c r="A65" s="19"/>
      <c r="B65" s="87"/>
      <c r="C65" s="96" t="s">
        <v>151</v>
      </c>
      <c r="D65" s="70" t="s">
        <v>81</v>
      </c>
      <c r="E65" s="169">
        <v>39360</v>
      </c>
      <c r="F65" s="151">
        <f>((G65/E65)-1)*100</f>
        <v>11.12804878048781</v>
      </c>
      <c r="G65" s="169">
        <v>43740</v>
      </c>
      <c r="H65" s="149">
        <f>((I65/E65)-1)*100</f>
        <v>17.835365853658548</v>
      </c>
      <c r="I65" s="169">
        <v>46380</v>
      </c>
      <c r="J65" s="170">
        <f>((K65/E65)-1)*100</f>
        <v>15.70121951219512</v>
      </c>
      <c r="K65" s="169">
        <v>45540</v>
      </c>
      <c r="L65" s="151">
        <f>(M65/E65-1)*100</f>
        <v>3.3536585365853577</v>
      </c>
      <c r="M65" s="247">
        <v>40680</v>
      </c>
      <c r="N65" s="251">
        <f>(O65/E65-1)*100</f>
        <v>11.585365853658548</v>
      </c>
      <c r="O65" s="169">
        <v>43920</v>
      </c>
      <c r="P65" s="152">
        <f>O65/2</f>
        <v>21960</v>
      </c>
      <c r="Q65" s="258"/>
      <c r="R65" s="220"/>
      <c r="S65" s="220"/>
      <c r="T65" s="337"/>
      <c r="U65" s="169">
        <v>43920</v>
      </c>
      <c r="V65" s="152"/>
      <c r="W65" s="152"/>
      <c r="X65" s="152"/>
      <c r="Y65" s="152"/>
    </row>
    <row r="66" spans="1:25" ht="15" customHeight="1" hidden="1">
      <c r="A66" s="19"/>
      <c r="B66" s="60" t="s">
        <v>34</v>
      </c>
      <c r="C66" s="96" t="s">
        <v>152</v>
      </c>
      <c r="D66" s="70" t="s">
        <v>79</v>
      </c>
      <c r="E66" s="154">
        <v>41520</v>
      </c>
      <c r="F66" s="151">
        <f>((G66/E66)-1)*100</f>
        <v>11.12716763005781</v>
      </c>
      <c r="G66" s="154">
        <v>46140</v>
      </c>
      <c r="H66" s="149">
        <f>((I66/E66)-1)*100</f>
        <v>17.919075144508678</v>
      </c>
      <c r="I66" s="164">
        <v>48960</v>
      </c>
      <c r="J66" s="170">
        <f>((K66/E66)-1)*100</f>
        <v>15.46242774566473</v>
      </c>
      <c r="K66" s="161">
        <v>47940</v>
      </c>
      <c r="L66" s="151">
        <f>(M66/E66-1)*100</f>
        <v>3.1791907514450823</v>
      </c>
      <c r="M66" s="177">
        <v>42840</v>
      </c>
      <c r="N66" s="251">
        <f>(O66/E66-1)*100</f>
        <v>11.271676300578036</v>
      </c>
      <c r="O66" s="161">
        <v>46200</v>
      </c>
      <c r="P66" s="152">
        <f>O66/2</f>
        <v>23100</v>
      </c>
      <c r="Q66" s="256"/>
      <c r="R66" s="217"/>
      <c r="S66" s="217"/>
      <c r="T66" s="337"/>
      <c r="U66" s="161">
        <v>46200</v>
      </c>
      <c r="V66" s="152"/>
      <c r="W66" s="152"/>
      <c r="X66" s="152"/>
      <c r="Y66" s="152"/>
    </row>
    <row r="67" spans="1:25" ht="15" customHeight="1" hidden="1">
      <c r="A67" s="19"/>
      <c r="B67" s="84" t="s">
        <v>19</v>
      </c>
      <c r="C67" s="96" t="s">
        <v>153</v>
      </c>
      <c r="D67" s="70" t="s">
        <v>78</v>
      </c>
      <c r="E67" s="157">
        <v>39360</v>
      </c>
      <c r="F67" s="158">
        <f>((G67/E67)-1)*100</f>
        <v>11.12804878048781</v>
      </c>
      <c r="G67" s="157">
        <v>43740</v>
      </c>
      <c r="H67" s="175">
        <f>((I67/E67)-1)*100</f>
        <v>17.835365853658548</v>
      </c>
      <c r="I67" s="157">
        <v>46380</v>
      </c>
      <c r="J67" s="175">
        <f>((K67/E67)-1)*100</f>
        <v>15.70121951219512</v>
      </c>
      <c r="K67" s="157">
        <v>45540</v>
      </c>
      <c r="L67" s="158">
        <f>(M67/E67-1)*100</f>
        <v>3.3536585365853577</v>
      </c>
      <c r="M67" s="156">
        <v>40680</v>
      </c>
      <c r="N67" s="243">
        <f>(O67/E67-1)*100</f>
        <v>11.585365853658548</v>
      </c>
      <c r="O67" s="157">
        <v>43920</v>
      </c>
      <c r="P67" s="154">
        <f>O67/2</f>
        <v>21960</v>
      </c>
      <c r="Q67" s="257"/>
      <c r="R67" s="216"/>
      <c r="S67" s="216"/>
      <c r="T67" s="337"/>
      <c r="U67" s="157">
        <v>43920</v>
      </c>
      <c r="V67" s="154"/>
      <c r="W67" s="154"/>
      <c r="X67" s="154"/>
      <c r="Y67" s="154"/>
    </row>
    <row r="68" spans="1:25" ht="15" customHeight="1" hidden="1">
      <c r="A68" s="19"/>
      <c r="B68" s="87"/>
      <c r="C68" s="96" t="s">
        <v>154</v>
      </c>
      <c r="D68" s="70" t="s">
        <v>83</v>
      </c>
      <c r="E68" s="148"/>
      <c r="F68" s="160"/>
      <c r="G68" s="148"/>
      <c r="H68" s="159"/>
      <c r="I68" s="148"/>
      <c r="J68" s="160"/>
      <c r="K68" s="148"/>
      <c r="L68" s="160"/>
      <c r="M68" s="159"/>
      <c r="N68" s="161"/>
      <c r="O68" s="148"/>
      <c r="P68" s="161"/>
      <c r="Q68" s="254"/>
      <c r="R68" s="214"/>
      <c r="S68" s="214"/>
      <c r="T68" s="337"/>
      <c r="U68" s="148"/>
      <c r="V68" s="161"/>
      <c r="W68" s="161"/>
      <c r="X68" s="161"/>
      <c r="Y68" s="161"/>
    </row>
    <row r="69" spans="1:25" s="6" customFormat="1" ht="15" customHeight="1" hidden="1">
      <c r="A69" s="28"/>
      <c r="B69" s="88" t="s">
        <v>27</v>
      </c>
      <c r="C69" s="96" t="s">
        <v>155</v>
      </c>
      <c r="D69" s="81" t="s">
        <v>80</v>
      </c>
      <c r="E69" s="176" t="s">
        <v>96</v>
      </c>
      <c r="F69" s="158">
        <f>((G69/E69)-1)*100</f>
        <v>11.12804878048781</v>
      </c>
      <c r="G69" s="176" t="s">
        <v>189</v>
      </c>
      <c r="H69" s="149">
        <f>((I69/E69)-1)*100</f>
        <v>17.835365853658548</v>
      </c>
      <c r="I69" s="176" t="s">
        <v>230</v>
      </c>
      <c r="J69" s="170">
        <f>((K69/E69)-1)*100</f>
        <v>15.70121951219512</v>
      </c>
      <c r="K69" s="176" t="s">
        <v>235</v>
      </c>
      <c r="L69" s="151">
        <f>(M69/E69-1)*100</f>
        <v>3.3536585365853577</v>
      </c>
      <c r="M69" s="249" t="s">
        <v>260</v>
      </c>
      <c r="N69" s="251">
        <f>(O69/E69-1)*100</f>
        <v>11.585365853658548</v>
      </c>
      <c r="O69" s="176" t="s">
        <v>283</v>
      </c>
      <c r="P69" s="152">
        <f>O69/2</f>
        <v>21960</v>
      </c>
      <c r="Q69" s="260"/>
      <c r="R69" s="222" t="s">
        <v>271</v>
      </c>
      <c r="S69" s="222"/>
      <c r="T69" s="337"/>
      <c r="U69" s="176" t="s">
        <v>283</v>
      </c>
      <c r="V69" s="152"/>
      <c r="W69" s="152"/>
      <c r="X69" s="152"/>
      <c r="Y69" s="152"/>
    </row>
    <row r="70" spans="1:25" ht="15" customHeight="1" hidden="1">
      <c r="A70" s="19"/>
      <c r="B70" s="84" t="s">
        <v>21</v>
      </c>
      <c r="C70" s="99" t="s">
        <v>156</v>
      </c>
      <c r="D70" s="69" t="s">
        <v>31</v>
      </c>
      <c r="E70" s="154">
        <v>39360</v>
      </c>
      <c r="F70" s="158">
        <f>((G70/E70)-1)*100</f>
        <v>11.12804878048781</v>
      </c>
      <c r="G70" s="154">
        <v>43740</v>
      </c>
      <c r="H70" s="175">
        <f>((I70/E70)-1)*100</f>
        <v>17.835365853658548</v>
      </c>
      <c r="I70" s="154">
        <v>46380</v>
      </c>
      <c r="J70" s="175">
        <f>((K70/E70)-1)*100</f>
        <v>15.70121951219512</v>
      </c>
      <c r="K70" s="154">
        <v>45540</v>
      </c>
      <c r="L70" s="158">
        <f>(M70/E70-1)*100</f>
        <v>3.3536585365853577</v>
      </c>
      <c r="M70" s="172">
        <v>40680</v>
      </c>
      <c r="N70" s="243">
        <f>(O70/E70-1)*100</f>
        <v>3.3536585365853577</v>
      </c>
      <c r="O70" s="154">
        <v>40680</v>
      </c>
      <c r="P70" s="154">
        <f>O70/2</f>
        <v>20340</v>
      </c>
      <c r="Q70" s="255"/>
      <c r="R70" s="215"/>
      <c r="S70" s="215"/>
      <c r="T70" s="337"/>
      <c r="U70" s="154">
        <v>40680</v>
      </c>
      <c r="V70" s="154"/>
      <c r="W70" s="154"/>
      <c r="X70" s="154"/>
      <c r="Y70" s="154"/>
    </row>
    <row r="71" spans="1:25" ht="15" customHeight="1" hidden="1">
      <c r="A71" s="19"/>
      <c r="B71" s="60"/>
      <c r="C71" s="96" t="s">
        <v>157</v>
      </c>
      <c r="D71" s="70" t="s">
        <v>77</v>
      </c>
      <c r="E71" s="164"/>
      <c r="F71" s="174"/>
      <c r="G71" s="164"/>
      <c r="H71" s="163"/>
      <c r="I71" s="164"/>
      <c r="J71" s="174"/>
      <c r="K71" s="164"/>
      <c r="L71" s="174"/>
      <c r="M71" s="163"/>
      <c r="N71" s="164"/>
      <c r="O71" s="164"/>
      <c r="P71" s="164"/>
      <c r="Q71" s="261"/>
      <c r="R71" s="218"/>
      <c r="S71" s="218"/>
      <c r="T71" s="337"/>
      <c r="U71" s="164"/>
      <c r="V71" s="164"/>
      <c r="W71" s="164"/>
      <c r="X71" s="164"/>
      <c r="Y71" s="164"/>
    </row>
    <row r="72" spans="1:25" ht="15" customHeight="1" hidden="1">
      <c r="A72" s="19"/>
      <c r="B72" s="60"/>
      <c r="C72" s="99" t="s">
        <v>158</v>
      </c>
      <c r="D72" s="70" t="s">
        <v>186</v>
      </c>
      <c r="E72" s="164"/>
      <c r="F72" s="174"/>
      <c r="G72" s="164"/>
      <c r="H72" s="163"/>
      <c r="I72" s="164"/>
      <c r="J72" s="174"/>
      <c r="K72" s="164"/>
      <c r="L72" s="174"/>
      <c r="M72" s="163"/>
      <c r="N72" s="164"/>
      <c r="O72" s="164"/>
      <c r="P72" s="164"/>
      <c r="Q72" s="261"/>
      <c r="R72" s="218"/>
      <c r="S72" s="218"/>
      <c r="T72" s="337"/>
      <c r="U72" s="164"/>
      <c r="V72" s="164"/>
      <c r="W72" s="164"/>
      <c r="X72" s="164"/>
      <c r="Y72" s="164"/>
    </row>
    <row r="73" spans="1:25" ht="15" customHeight="1" hidden="1">
      <c r="A73" s="19"/>
      <c r="B73" s="60"/>
      <c r="C73" s="96" t="s">
        <v>159</v>
      </c>
      <c r="D73" s="69" t="s">
        <v>33</v>
      </c>
      <c r="E73" s="164"/>
      <c r="F73" s="174"/>
      <c r="G73" s="164"/>
      <c r="H73" s="163"/>
      <c r="I73" s="164"/>
      <c r="J73" s="174"/>
      <c r="K73" s="164"/>
      <c r="L73" s="174"/>
      <c r="M73" s="163"/>
      <c r="N73" s="164"/>
      <c r="O73" s="164"/>
      <c r="P73" s="164"/>
      <c r="Q73" s="261"/>
      <c r="R73" s="218"/>
      <c r="S73" s="218"/>
      <c r="T73" s="337"/>
      <c r="U73" s="164"/>
      <c r="V73" s="164"/>
      <c r="W73" s="164"/>
      <c r="X73" s="164"/>
      <c r="Y73" s="164"/>
    </row>
    <row r="74" spans="1:25" ht="15" customHeight="1">
      <c r="A74" s="19"/>
      <c r="B74" s="295" t="s">
        <v>21</v>
      </c>
      <c r="C74" s="294" t="s">
        <v>160</v>
      </c>
      <c r="D74" s="70" t="s">
        <v>30</v>
      </c>
      <c r="E74" s="169">
        <v>39360</v>
      </c>
      <c r="F74" s="310"/>
      <c r="G74" s="293"/>
      <c r="H74" s="293"/>
      <c r="I74" s="293"/>
      <c r="J74" s="293"/>
      <c r="K74" s="293"/>
      <c r="L74" s="293"/>
      <c r="M74" s="301"/>
      <c r="N74" s="169">
        <v>3</v>
      </c>
      <c r="O74" s="169">
        <v>40680</v>
      </c>
      <c r="P74" s="169">
        <f>O74/2</f>
        <v>20340</v>
      </c>
      <c r="Q74" s="261">
        <v>18</v>
      </c>
      <c r="R74" s="218"/>
      <c r="S74" s="218"/>
      <c r="T74" s="337"/>
      <c r="U74" s="169">
        <v>40680</v>
      </c>
      <c r="V74" s="169">
        <v>20340</v>
      </c>
      <c r="W74" s="169">
        <v>20340</v>
      </c>
      <c r="X74" s="345">
        <f>W74*2</f>
        <v>40680</v>
      </c>
      <c r="Y74" s="169">
        <v>19530</v>
      </c>
    </row>
    <row r="75" spans="1:25" ht="15" customHeight="1" hidden="1">
      <c r="A75" s="19"/>
      <c r="B75" s="84" t="s">
        <v>5</v>
      </c>
      <c r="C75" s="96" t="s">
        <v>161</v>
      </c>
      <c r="D75" s="70" t="s">
        <v>165</v>
      </c>
      <c r="E75" s="157">
        <v>34980</v>
      </c>
      <c r="F75" s="158">
        <f>((G75/E75)-1)*100</f>
        <v>11.14922813036021</v>
      </c>
      <c r="G75" s="157">
        <v>38880</v>
      </c>
      <c r="H75" s="175">
        <f>((I75/E75)-1)*100</f>
        <v>17.83876500857633</v>
      </c>
      <c r="I75" s="157">
        <v>41220</v>
      </c>
      <c r="J75" s="175">
        <f>((K75/E75)-1)*100</f>
        <v>15.780445969125223</v>
      </c>
      <c r="K75" s="157">
        <v>40500</v>
      </c>
      <c r="L75" s="158">
        <f>(M75/E75-1)*100</f>
        <v>3.430531732418518</v>
      </c>
      <c r="M75" s="156">
        <v>36180</v>
      </c>
      <c r="N75" s="243">
        <f>(O75/E75-1)*100</f>
        <v>11.663807890222987</v>
      </c>
      <c r="O75" s="157">
        <v>39060</v>
      </c>
      <c r="P75" s="154">
        <f>O75/2</f>
        <v>19530</v>
      </c>
      <c r="Q75" s="257"/>
      <c r="R75" s="216"/>
      <c r="S75" s="216"/>
      <c r="T75" s="337"/>
      <c r="U75" s="157">
        <v>39060</v>
      </c>
      <c r="V75" s="154"/>
      <c r="W75" s="154"/>
      <c r="X75" s="169">
        <f aca="true" t="shared" si="13" ref="X75:X85">W75*2</f>
        <v>0</v>
      </c>
      <c r="Y75" s="154"/>
    </row>
    <row r="76" spans="1:25" ht="15" customHeight="1" hidden="1">
      <c r="A76" s="19"/>
      <c r="B76" s="60"/>
      <c r="C76" s="96" t="s">
        <v>162</v>
      </c>
      <c r="D76" s="70" t="s">
        <v>7</v>
      </c>
      <c r="E76" s="161"/>
      <c r="F76" s="2"/>
      <c r="G76" s="161"/>
      <c r="H76" s="177"/>
      <c r="I76" s="161"/>
      <c r="J76" s="2"/>
      <c r="K76" s="161"/>
      <c r="L76" s="2"/>
      <c r="M76" s="177"/>
      <c r="N76" s="161"/>
      <c r="O76" s="161"/>
      <c r="P76" s="161"/>
      <c r="Q76" s="256"/>
      <c r="R76" s="217"/>
      <c r="S76" s="217"/>
      <c r="T76" s="337"/>
      <c r="U76" s="161"/>
      <c r="V76" s="161"/>
      <c r="W76" s="161"/>
      <c r="X76" s="169">
        <f t="shared" si="13"/>
        <v>0</v>
      </c>
      <c r="Y76" s="161"/>
    </row>
    <row r="77" spans="1:25" ht="15" customHeight="1" hidden="1">
      <c r="A77" s="19"/>
      <c r="B77" s="60"/>
      <c r="C77" s="96" t="s">
        <v>163</v>
      </c>
      <c r="D77" s="70" t="s">
        <v>8</v>
      </c>
      <c r="E77" s="164"/>
      <c r="F77" s="174"/>
      <c r="G77" s="164"/>
      <c r="H77" s="163"/>
      <c r="I77" s="164"/>
      <c r="J77" s="174"/>
      <c r="K77" s="164"/>
      <c r="L77" s="174"/>
      <c r="M77" s="163"/>
      <c r="N77" s="164"/>
      <c r="O77" s="164"/>
      <c r="P77" s="164"/>
      <c r="Q77" s="261"/>
      <c r="R77" s="218"/>
      <c r="S77" s="218" t="s">
        <v>273</v>
      </c>
      <c r="T77" s="337"/>
      <c r="U77" s="164"/>
      <c r="V77" s="164"/>
      <c r="W77" s="164"/>
      <c r="X77" s="169">
        <f t="shared" si="13"/>
        <v>0</v>
      </c>
      <c r="Y77" s="164"/>
    </row>
    <row r="78" spans="1:25" ht="15" customHeight="1" hidden="1">
      <c r="A78" s="19"/>
      <c r="B78" s="60"/>
      <c r="C78" s="96" t="s">
        <v>164</v>
      </c>
      <c r="D78" s="69" t="s">
        <v>9</v>
      </c>
      <c r="E78" s="164"/>
      <c r="F78" s="174"/>
      <c r="G78" s="164"/>
      <c r="H78" s="163"/>
      <c r="I78" s="164"/>
      <c r="J78" s="174"/>
      <c r="K78" s="164"/>
      <c r="L78" s="174"/>
      <c r="M78" s="163"/>
      <c r="N78" s="164"/>
      <c r="O78" s="164"/>
      <c r="P78" s="164"/>
      <c r="Q78" s="261"/>
      <c r="R78" s="218"/>
      <c r="S78" s="218"/>
      <c r="T78" s="337"/>
      <c r="U78" s="164"/>
      <c r="V78" s="164"/>
      <c r="W78" s="164"/>
      <c r="X78" s="169">
        <f t="shared" si="13"/>
        <v>0</v>
      </c>
      <c r="Y78" s="164"/>
    </row>
    <row r="79" spans="1:25" ht="15" customHeight="1" hidden="1">
      <c r="A79" s="19"/>
      <c r="B79" s="84" t="s">
        <v>11</v>
      </c>
      <c r="C79" s="101" t="s">
        <v>166</v>
      </c>
      <c r="D79" s="70" t="s">
        <v>187</v>
      </c>
      <c r="E79" s="154">
        <v>34980</v>
      </c>
      <c r="F79" s="158">
        <f>((G79/E79)-1)*100</f>
        <v>11.14922813036021</v>
      </c>
      <c r="G79" s="154">
        <v>38880</v>
      </c>
      <c r="H79" s="175">
        <f>((I79/E79)-1)*100</f>
        <v>17.83876500857633</v>
      </c>
      <c r="I79" s="154">
        <v>41220</v>
      </c>
      <c r="J79" s="175">
        <f>((K79/E79)-1)*100</f>
        <v>15.780445969125223</v>
      </c>
      <c r="K79" s="154">
        <v>40500</v>
      </c>
      <c r="L79" s="158">
        <f>(M79/E79-1)*100</f>
        <v>3.430531732418518</v>
      </c>
      <c r="M79" s="172">
        <v>36180</v>
      </c>
      <c r="N79" s="243">
        <f>(O79/E79-1)*100</f>
        <v>11.663807890222987</v>
      </c>
      <c r="O79" s="154">
        <v>39060</v>
      </c>
      <c r="P79" s="154">
        <f>O79/2</f>
        <v>19530</v>
      </c>
      <c r="Q79" s="255"/>
      <c r="R79" s="215"/>
      <c r="S79" s="215"/>
      <c r="T79" s="337"/>
      <c r="U79" s="154">
        <v>39060</v>
      </c>
      <c r="V79" s="154"/>
      <c r="W79" s="154"/>
      <c r="X79" s="169">
        <f t="shared" si="13"/>
        <v>0</v>
      </c>
      <c r="Y79" s="154"/>
    </row>
    <row r="80" spans="1:25" ht="15" customHeight="1" hidden="1">
      <c r="A80" s="19"/>
      <c r="B80" s="60"/>
      <c r="C80" s="96" t="s">
        <v>167</v>
      </c>
      <c r="D80" s="69" t="s">
        <v>14</v>
      </c>
      <c r="E80" s="164"/>
      <c r="F80" s="174"/>
      <c r="G80" s="164"/>
      <c r="H80" s="163"/>
      <c r="I80" s="164"/>
      <c r="J80" s="174"/>
      <c r="K80" s="164"/>
      <c r="L80" s="174"/>
      <c r="M80" s="163"/>
      <c r="N80" s="164"/>
      <c r="O80" s="164"/>
      <c r="P80" s="164"/>
      <c r="Q80" s="261"/>
      <c r="R80" s="218"/>
      <c r="S80" s="218"/>
      <c r="T80" s="337"/>
      <c r="U80" s="164"/>
      <c r="V80" s="164"/>
      <c r="W80" s="164"/>
      <c r="X80" s="169">
        <f t="shared" si="13"/>
        <v>0</v>
      </c>
      <c r="Y80" s="164"/>
    </row>
    <row r="81" spans="1:25" ht="15" customHeight="1" hidden="1">
      <c r="A81" s="19"/>
      <c r="B81" s="60"/>
      <c r="C81" s="101" t="s">
        <v>168</v>
      </c>
      <c r="D81" s="69" t="s">
        <v>75</v>
      </c>
      <c r="E81" s="167"/>
      <c r="F81" s="168"/>
      <c r="G81" s="167"/>
      <c r="H81" s="166"/>
      <c r="I81" s="167"/>
      <c r="J81" s="168"/>
      <c r="K81" s="167"/>
      <c r="L81" s="168"/>
      <c r="M81" s="166"/>
      <c r="N81" s="164"/>
      <c r="O81" s="167"/>
      <c r="P81" s="164"/>
      <c r="Q81" s="262"/>
      <c r="R81" s="219"/>
      <c r="S81" s="219"/>
      <c r="T81" s="337"/>
      <c r="U81" s="167"/>
      <c r="V81" s="164"/>
      <c r="W81" s="164"/>
      <c r="X81" s="169">
        <f t="shared" si="13"/>
        <v>0</v>
      </c>
      <c r="Y81" s="164"/>
    </row>
    <row r="82" spans="1:25" ht="15" customHeight="1">
      <c r="A82" s="19"/>
      <c r="B82" s="60" t="s">
        <v>11</v>
      </c>
      <c r="C82" s="101" t="s">
        <v>169</v>
      </c>
      <c r="D82" s="69" t="s">
        <v>15</v>
      </c>
      <c r="E82" s="164">
        <v>37140</v>
      </c>
      <c r="F82" s="158"/>
      <c r="G82" s="164"/>
      <c r="H82" s="163"/>
      <c r="I82" s="164"/>
      <c r="J82" s="174"/>
      <c r="K82" s="164"/>
      <c r="L82" s="174"/>
      <c r="M82" s="163">
        <v>40020</v>
      </c>
      <c r="N82" s="251">
        <f>(O82/E82-1)*100</f>
        <v>7.7544426494345675</v>
      </c>
      <c r="O82" s="164">
        <v>40020</v>
      </c>
      <c r="P82" s="154">
        <f>O82/2</f>
        <v>20010</v>
      </c>
      <c r="Q82" s="261">
        <v>81</v>
      </c>
      <c r="R82" s="218"/>
      <c r="S82" s="218"/>
      <c r="T82" s="337" t="s">
        <v>302</v>
      </c>
      <c r="U82" s="164">
        <v>40020</v>
      </c>
      <c r="V82" s="154">
        <v>20010</v>
      </c>
      <c r="W82" s="154">
        <v>20010</v>
      </c>
      <c r="X82" s="169">
        <f t="shared" si="13"/>
        <v>40020</v>
      </c>
      <c r="Y82" s="154">
        <v>19530</v>
      </c>
    </row>
    <row r="83" spans="1:25" ht="15" customHeight="1">
      <c r="A83" s="19"/>
      <c r="B83" s="84" t="s">
        <v>16</v>
      </c>
      <c r="C83" s="96" t="s">
        <v>170</v>
      </c>
      <c r="D83" s="70" t="s">
        <v>17</v>
      </c>
      <c r="E83" s="169">
        <v>34980</v>
      </c>
      <c r="F83" s="311">
        <f>((G83/E83)-1)*100</f>
        <v>11.14922813036021</v>
      </c>
      <c r="G83" s="293">
        <v>38880</v>
      </c>
      <c r="H83" s="298">
        <f>((I83/E83)-1)*100</f>
        <v>17.83876500857633</v>
      </c>
      <c r="I83" s="293">
        <v>41220</v>
      </c>
      <c r="J83" s="298">
        <f>((K83/E83)-1)*100</f>
        <v>15.780445969125223</v>
      </c>
      <c r="K83" s="293">
        <v>40500</v>
      </c>
      <c r="L83" s="299">
        <f>(M83/E83-1)*100</f>
        <v>3.430531732418518</v>
      </c>
      <c r="M83" s="301">
        <v>36180</v>
      </c>
      <c r="N83" s="305">
        <f>(O83/E83-1)*100</f>
        <v>14.408233276157812</v>
      </c>
      <c r="O83" s="169">
        <v>40020</v>
      </c>
      <c r="P83" s="169">
        <f>O83/2</f>
        <v>20010</v>
      </c>
      <c r="Q83" s="255">
        <v>7</v>
      </c>
      <c r="R83" s="215">
        <v>51200</v>
      </c>
      <c r="S83" s="215"/>
      <c r="T83" s="337" t="s">
        <v>298</v>
      </c>
      <c r="U83" s="169">
        <v>40020</v>
      </c>
      <c r="V83" s="169">
        <v>20010</v>
      </c>
      <c r="W83" s="169">
        <v>20010</v>
      </c>
      <c r="X83" s="169">
        <f t="shared" si="13"/>
        <v>40020</v>
      </c>
      <c r="Y83" s="169">
        <v>21980</v>
      </c>
    </row>
    <row r="84" spans="1:25" ht="15" customHeight="1">
      <c r="A84" s="19"/>
      <c r="B84" s="60"/>
      <c r="C84" s="96" t="s">
        <v>171</v>
      </c>
      <c r="D84" s="69" t="s">
        <v>188</v>
      </c>
      <c r="E84" s="169">
        <v>34980</v>
      </c>
      <c r="F84" s="310"/>
      <c r="G84" s="293"/>
      <c r="H84" s="293"/>
      <c r="I84" s="293"/>
      <c r="J84" s="293"/>
      <c r="K84" s="293"/>
      <c r="L84" s="293"/>
      <c r="M84" s="301"/>
      <c r="N84" s="305">
        <f>(O84/E84-1)*100</f>
        <v>14.408233276157812</v>
      </c>
      <c r="O84" s="169">
        <v>40020</v>
      </c>
      <c r="P84" s="169">
        <f>O84/2</f>
        <v>20010</v>
      </c>
      <c r="Q84" s="261">
        <v>20</v>
      </c>
      <c r="R84" s="218"/>
      <c r="S84" s="218"/>
      <c r="T84" s="337" t="s">
        <v>298</v>
      </c>
      <c r="U84" s="169">
        <v>40020</v>
      </c>
      <c r="V84" s="169">
        <v>20010</v>
      </c>
      <c r="W84" s="169">
        <v>20010</v>
      </c>
      <c r="X84" s="169">
        <f t="shared" si="13"/>
        <v>40020</v>
      </c>
      <c r="Y84" s="169">
        <v>20980</v>
      </c>
    </row>
    <row r="85" spans="1:25" ht="15" customHeight="1" thickBot="1">
      <c r="A85" s="19"/>
      <c r="B85" s="103"/>
      <c r="C85" s="104" t="s">
        <v>172</v>
      </c>
      <c r="D85" s="207" t="s">
        <v>18</v>
      </c>
      <c r="E85" s="302">
        <v>45300</v>
      </c>
      <c r="F85" s="312"/>
      <c r="G85" s="300"/>
      <c r="H85" s="300"/>
      <c r="I85" s="300"/>
      <c r="J85" s="300"/>
      <c r="K85" s="300"/>
      <c r="L85" s="300"/>
      <c r="M85" s="304"/>
      <c r="N85" s="306">
        <f>(O85/E85-1)*100</f>
        <v>1.4569536423840956</v>
      </c>
      <c r="O85" s="302">
        <v>45960</v>
      </c>
      <c r="P85" s="302">
        <f>O85/2</f>
        <v>22980</v>
      </c>
      <c r="Q85" s="263">
        <v>2</v>
      </c>
      <c r="R85" s="223">
        <v>46100</v>
      </c>
      <c r="S85" s="223"/>
      <c r="T85" s="337" t="s">
        <v>298</v>
      </c>
      <c r="U85" s="302">
        <v>45960</v>
      </c>
      <c r="V85" s="302">
        <v>22980</v>
      </c>
      <c r="W85" s="302">
        <v>22980</v>
      </c>
      <c r="X85" s="169">
        <f t="shared" si="13"/>
        <v>45960</v>
      </c>
      <c r="Y85" s="302">
        <v>22980</v>
      </c>
    </row>
    <row r="86" spans="2:21" ht="15" customHeight="1">
      <c r="B86" s="20"/>
      <c r="C86" s="147"/>
      <c r="D86" s="6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">
        <f>Q85+Q84+Q83+Q82+Q74+Q59+Q57+Q39+Q38+Q37+Q33+Q35+Q21</f>
        <v>228</v>
      </c>
      <c r="U86" s="141"/>
    </row>
    <row r="88" spans="2:4" ht="13.5">
      <c r="B88" s="27" t="s">
        <v>173</v>
      </c>
      <c r="C88" s="27"/>
      <c r="D88" s="23" t="s">
        <v>176</v>
      </c>
    </row>
    <row r="89" spans="2:4" ht="13.5">
      <c r="B89" s="27"/>
      <c r="C89" s="27"/>
      <c r="D89" s="23"/>
    </row>
    <row r="90" spans="2:4" ht="13.5">
      <c r="B90" s="27" t="s">
        <v>174</v>
      </c>
      <c r="C90" s="27"/>
      <c r="D90" s="23" t="s">
        <v>175</v>
      </c>
    </row>
    <row r="91" spans="2:4" ht="13.5">
      <c r="B91" s="27"/>
      <c r="C91" s="27"/>
      <c r="D91" s="23"/>
    </row>
    <row r="92" spans="2:4" ht="13.5">
      <c r="B92" s="27" t="s">
        <v>101</v>
      </c>
      <c r="C92" s="27"/>
      <c r="D92" s="23" t="s">
        <v>177</v>
      </c>
    </row>
    <row r="93" spans="2:4" ht="13.5">
      <c r="B93" s="20"/>
      <c r="C93" s="21"/>
      <c r="D93" s="22"/>
    </row>
    <row r="95" ht="13.5">
      <c r="B95" s="1"/>
    </row>
    <row r="96" ht="13.5">
      <c r="B96" s="1"/>
    </row>
    <row r="97" ht="13.5">
      <c r="B97" s="1"/>
    </row>
    <row r="98" ht="13.5">
      <c r="B98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22">
      <selection activeCell="D89" sqref="D89"/>
    </sheetView>
  </sheetViews>
  <sheetFormatPr defaultColWidth="9.00390625" defaultRowHeight="12.75"/>
  <cols>
    <col min="1" max="1" width="0" style="1" hidden="1" customWidth="1"/>
    <col min="2" max="2" width="11.75390625" style="2" customWidth="1"/>
    <col min="3" max="3" width="24.875" style="6" customWidth="1"/>
    <col min="4" max="4" width="67.125" style="4" customWidth="1"/>
    <col min="5" max="5" width="10.00390625" style="1" hidden="1" customWidth="1"/>
    <col min="6" max="6" width="4.00390625" style="1" hidden="1" customWidth="1"/>
    <col min="7" max="7" width="7.125" style="1" hidden="1" customWidth="1"/>
    <col min="8" max="8" width="5.00390625" style="1" hidden="1" customWidth="1"/>
    <col min="9" max="9" width="8.125" style="1" hidden="1" customWidth="1"/>
    <col min="10" max="10" width="4.875" style="1" hidden="1" customWidth="1"/>
    <col min="11" max="11" width="8.125" style="1" hidden="1" customWidth="1"/>
    <col min="12" max="12" width="5.875" style="1" hidden="1" customWidth="1"/>
    <col min="13" max="14" width="8.125" style="1" hidden="1" customWidth="1"/>
    <col min="15" max="15" width="11.375" style="1" hidden="1" customWidth="1"/>
    <col min="16" max="16" width="19.25390625" style="1" hidden="1" customWidth="1"/>
    <col min="17" max="17" width="6.875" style="1" hidden="1" customWidth="1"/>
    <col min="18" max="18" width="7.375" style="1" hidden="1" customWidth="1"/>
    <col min="19" max="19" width="8.125" style="1" hidden="1" customWidth="1"/>
    <col min="20" max="20" width="12.125" style="1" hidden="1" customWidth="1"/>
    <col min="21" max="21" width="10.625" style="1" hidden="1" customWidth="1"/>
    <col min="22" max="22" width="12.875" style="1" hidden="1" customWidth="1"/>
    <col min="23" max="23" width="12.125" style="1" hidden="1" customWidth="1"/>
    <col min="24" max="24" width="10.875" style="1" hidden="1" customWidth="1"/>
    <col min="25" max="25" width="21.00390625" style="1" customWidth="1"/>
    <col min="26" max="16384" width="9.125" style="1" customWidth="1"/>
  </cols>
  <sheetData>
    <row r="1" spans="3:12" ht="15">
      <c r="C1" s="8"/>
      <c r="D1" s="8" t="s">
        <v>178</v>
      </c>
      <c r="E1" s="9"/>
      <c r="F1" s="9"/>
      <c r="G1" s="9"/>
      <c r="H1" s="9"/>
      <c r="J1" s="9"/>
      <c r="L1" s="9"/>
    </row>
    <row r="2" spans="3:12" ht="15">
      <c r="C2" s="8"/>
      <c r="D2" s="8" t="s">
        <v>179</v>
      </c>
      <c r="E2" s="9"/>
      <c r="F2" s="9"/>
      <c r="G2" s="9"/>
      <c r="H2" s="9"/>
      <c r="J2" s="9"/>
      <c r="L2" s="9"/>
    </row>
    <row r="3" spans="3:12" ht="15">
      <c r="C3" s="8"/>
      <c r="D3" s="8" t="s">
        <v>180</v>
      </c>
      <c r="E3" s="9"/>
      <c r="F3" s="9"/>
      <c r="G3" s="9"/>
      <c r="H3" s="9"/>
      <c r="J3" s="9"/>
      <c r="L3" s="9"/>
    </row>
    <row r="4" spans="4:12" ht="7.5" customHeight="1">
      <c r="D4" s="2"/>
      <c r="E4" s="3"/>
      <c r="F4" s="3"/>
      <c r="G4" s="3"/>
      <c r="H4" s="3"/>
      <c r="J4" s="3"/>
      <c r="L4" s="3"/>
    </row>
    <row r="5" spans="2:12" ht="17.25">
      <c r="B5" s="16" t="s">
        <v>313</v>
      </c>
      <c r="C5" s="13"/>
      <c r="D5" s="13"/>
      <c r="E5" s="15"/>
      <c r="F5" s="15"/>
      <c r="G5" s="15"/>
      <c r="H5" s="15"/>
      <c r="J5" s="15"/>
      <c r="L5" s="15"/>
    </row>
    <row r="6" spans="2:12" ht="17.25" hidden="1">
      <c r="B6" s="14"/>
      <c r="C6" s="15"/>
      <c r="D6" s="14"/>
      <c r="E6" s="15"/>
      <c r="F6" s="15"/>
      <c r="G6" s="15"/>
      <c r="H6" s="15"/>
      <c r="J6" s="15"/>
      <c r="L6" s="15"/>
    </row>
    <row r="7" spans="2:12" ht="15" customHeight="1">
      <c r="B7" s="16" t="s">
        <v>318</v>
      </c>
      <c r="C7" s="4"/>
      <c r="D7" s="14"/>
      <c r="E7" s="15"/>
      <c r="F7" s="15"/>
      <c r="G7" s="15"/>
      <c r="H7" s="15"/>
      <c r="J7" s="15"/>
      <c r="L7" s="15"/>
    </row>
    <row r="8" spans="2:12" ht="8.25" customHeight="1">
      <c r="B8" s="16"/>
      <c r="C8" s="4"/>
      <c r="D8" s="14"/>
      <c r="E8" s="15"/>
      <c r="F8" s="15"/>
      <c r="G8" s="15"/>
      <c r="H8" s="15"/>
      <c r="J8" s="15"/>
      <c r="L8" s="15"/>
    </row>
    <row r="9" spans="2:23" ht="15" customHeight="1">
      <c r="B9" s="16" t="s">
        <v>327</v>
      </c>
      <c r="C9" s="15"/>
      <c r="D9" s="11"/>
      <c r="E9" s="12"/>
      <c r="F9" s="138"/>
      <c r="G9" s="138"/>
      <c r="H9" s="12"/>
      <c r="I9" s="12"/>
      <c r="J9" s="12"/>
      <c r="K9" s="12"/>
      <c r="L9" s="12"/>
      <c r="M9" s="12"/>
      <c r="N9" s="12"/>
      <c r="O9" s="12"/>
      <c r="P9" s="12"/>
      <c r="T9" s="12"/>
      <c r="U9" s="12"/>
      <c r="W9" s="12"/>
    </row>
    <row r="10" spans="2:23" ht="7.5" customHeight="1">
      <c r="B10" s="11"/>
      <c r="C10" s="15"/>
      <c r="D10" s="11"/>
      <c r="E10" s="12"/>
      <c r="F10" s="10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T10" s="139"/>
      <c r="U10" s="139"/>
      <c r="W10" s="139"/>
    </row>
    <row r="11" spans="2:23" ht="17.25">
      <c r="B11" s="16" t="s">
        <v>91</v>
      </c>
      <c r="C11" s="17"/>
      <c r="D11" s="142" t="s">
        <v>92</v>
      </c>
      <c r="E11" s="11"/>
      <c r="F11" s="1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T11" s="140"/>
      <c r="U11" s="140"/>
      <c r="W11" s="140"/>
    </row>
    <row r="12" spans="2:23" ht="14.25">
      <c r="B12" s="17"/>
      <c r="C12" s="2"/>
      <c r="D12" s="27" t="s">
        <v>181</v>
      </c>
      <c r="E12" s="17"/>
      <c r="F12" s="17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T12" s="140"/>
      <c r="U12" s="140"/>
      <c r="W12" s="140"/>
    </row>
    <row r="13" spans="2:23" ht="14.25" hidden="1">
      <c r="B13" s="17"/>
      <c r="C13" s="2"/>
      <c r="D13" s="27"/>
      <c r="E13" s="17"/>
      <c r="F13" s="17"/>
      <c r="G13" s="139">
        <v>300</v>
      </c>
      <c r="H13" s="139"/>
      <c r="I13" s="139">
        <v>330</v>
      </c>
      <c r="J13" s="139"/>
      <c r="K13" s="139">
        <v>300</v>
      </c>
      <c r="L13" s="139"/>
      <c r="M13" s="139">
        <v>287</v>
      </c>
      <c r="N13" s="139">
        <v>290</v>
      </c>
      <c r="O13" s="139"/>
      <c r="P13" s="139"/>
      <c r="T13" s="139"/>
      <c r="U13" s="139"/>
      <c r="W13" s="139"/>
    </row>
    <row r="14" spans="2:23" ht="14.25" hidden="1">
      <c r="B14" s="17"/>
      <c r="C14" s="2"/>
      <c r="D14" s="27"/>
      <c r="E14" s="17"/>
      <c r="F14" s="17"/>
      <c r="G14" s="140">
        <v>160</v>
      </c>
      <c r="H14" s="140"/>
      <c r="I14" s="140">
        <v>176</v>
      </c>
      <c r="J14" s="140"/>
      <c r="K14" s="140">
        <v>173</v>
      </c>
      <c r="L14" s="140"/>
      <c r="M14" s="140">
        <v>153</v>
      </c>
      <c r="N14" s="140">
        <v>165</v>
      </c>
      <c r="O14" s="140"/>
      <c r="P14" s="140"/>
      <c r="T14" s="140"/>
      <c r="U14" s="140"/>
      <c r="W14" s="140"/>
    </row>
    <row r="15" spans="2:23" ht="14.25" hidden="1">
      <c r="B15" s="17"/>
      <c r="C15" s="2"/>
      <c r="D15" s="27"/>
      <c r="E15" s="17"/>
      <c r="F15" s="17"/>
      <c r="G15" s="140">
        <v>120</v>
      </c>
      <c r="H15" s="140"/>
      <c r="I15" s="140">
        <v>117</v>
      </c>
      <c r="J15" s="140"/>
      <c r="K15" s="140">
        <v>117</v>
      </c>
      <c r="L15" s="140"/>
      <c r="M15" s="140">
        <v>102</v>
      </c>
      <c r="N15" s="140">
        <v>115</v>
      </c>
      <c r="O15" s="140"/>
      <c r="P15" s="140"/>
      <c r="T15" s="140"/>
      <c r="U15" s="140"/>
      <c r="W15" s="140"/>
    </row>
    <row r="16" spans="2:23" ht="8.25" customHeight="1" thickBot="1">
      <c r="B16" s="17"/>
      <c r="C16" s="2"/>
      <c r="D16" s="27"/>
      <c r="E16" s="17"/>
      <c r="F16" s="17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T16" s="140"/>
      <c r="U16" s="140"/>
      <c r="W16" s="140"/>
    </row>
    <row r="17" spans="1:25" s="2" customFormat="1" ht="47.25" customHeight="1" thickBot="1">
      <c r="A17" s="7" t="s">
        <v>0</v>
      </c>
      <c r="B17" s="365" t="s">
        <v>98</v>
      </c>
      <c r="C17" s="366" t="s">
        <v>104</v>
      </c>
      <c r="D17" s="367" t="s">
        <v>105</v>
      </c>
      <c r="E17" s="368" t="s">
        <v>236</v>
      </c>
      <c r="F17" s="368" t="s">
        <v>234</v>
      </c>
      <c r="G17" s="368" t="s">
        <v>237</v>
      </c>
      <c r="H17" s="368" t="s">
        <v>234</v>
      </c>
      <c r="I17" s="368" t="s">
        <v>237</v>
      </c>
      <c r="J17" s="368" t="s">
        <v>234</v>
      </c>
      <c r="K17" s="368" t="s">
        <v>238</v>
      </c>
      <c r="L17" s="368" t="s">
        <v>234</v>
      </c>
      <c r="M17" s="368" t="s">
        <v>238</v>
      </c>
      <c r="N17" s="368" t="s">
        <v>234</v>
      </c>
      <c r="O17" s="369" t="s">
        <v>284</v>
      </c>
      <c r="P17" s="370" t="s">
        <v>286</v>
      </c>
      <c r="Q17" s="371" t="s">
        <v>263</v>
      </c>
      <c r="R17" s="367" t="s">
        <v>274</v>
      </c>
      <c r="S17" s="367" t="s">
        <v>275</v>
      </c>
      <c r="T17" s="370" t="s">
        <v>306</v>
      </c>
      <c r="U17" s="372" t="s">
        <v>308</v>
      </c>
      <c r="V17" s="370" t="s">
        <v>307</v>
      </c>
      <c r="W17" s="370" t="s">
        <v>308</v>
      </c>
      <c r="X17" s="370" t="s">
        <v>317</v>
      </c>
      <c r="Y17" s="370" t="s">
        <v>316</v>
      </c>
    </row>
    <row r="18" spans="1:25" ht="15" customHeight="1">
      <c r="A18" s="18"/>
      <c r="B18" s="87" t="s">
        <v>2</v>
      </c>
      <c r="C18" s="88" t="s">
        <v>107</v>
      </c>
      <c r="D18" s="89" t="s">
        <v>10</v>
      </c>
      <c r="E18" s="150">
        <v>41520</v>
      </c>
      <c r="F18" s="151">
        <f aca="true" t="shared" si="0" ref="F18:F23">((G18/E18)-1)*100</f>
        <v>11.12716763005781</v>
      </c>
      <c r="G18" s="150">
        <v>46140</v>
      </c>
      <c r="H18" s="149">
        <f aca="true" t="shared" si="1" ref="H18:H23">((I18/E18)-1)*100</f>
        <v>17.919075144508678</v>
      </c>
      <c r="I18" s="150">
        <v>48960</v>
      </c>
      <c r="J18" s="151">
        <f>((K18/E18)-1)*100</f>
        <v>15.46242774566473</v>
      </c>
      <c r="K18" s="150">
        <v>47940</v>
      </c>
      <c r="L18" s="151">
        <f aca="true" t="shared" si="2" ref="L18:L23">(M18/E18-1)*100</f>
        <v>3.1791907514450823</v>
      </c>
      <c r="M18" s="244">
        <v>42840</v>
      </c>
      <c r="N18" s="332">
        <f>(O18/E18-1)*100</f>
        <v>11.271676300578036</v>
      </c>
      <c r="O18" s="150">
        <v>46200</v>
      </c>
      <c r="P18" s="150">
        <f aca="true" t="shared" si="3" ref="P18:P25">O18/2</f>
        <v>23100</v>
      </c>
      <c r="Q18" s="252">
        <v>4</v>
      </c>
      <c r="R18" s="212">
        <v>49300</v>
      </c>
      <c r="S18" s="212"/>
      <c r="T18" s="150">
        <v>23100</v>
      </c>
      <c r="U18" s="244">
        <v>25380</v>
      </c>
      <c r="V18" s="251">
        <f>-(T18/U18-1)*100</f>
        <v>8.983451536643027</v>
      </c>
      <c r="W18" s="150">
        <v>23100</v>
      </c>
      <c r="X18" s="150">
        <f aca="true" t="shared" si="4" ref="X18:X23">W18*2</f>
        <v>46200</v>
      </c>
      <c r="Y18" s="150">
        <v>46200</v>
      </c>
    </row>
    <row r="19" spans="1:25" ht="15" customHeight="1">
      <c r="A19" s="18"/>
      <c r="B19" s="90" t="s">
        <v>68</v>
      </c>
      <c r="C19" s="91" t="s">
        <v>108</v>
      </c>
      <c r="D19" s="92" t="s">
        <v>59</v>
      </c>
      <c r="E19" s="152">
        <v>43680</v>
      </c>
      <c r="F19" s="151">
        <f t="shared" si="0"/>
        <v>11.126373626373631</v>
      </c>
      <c r="G19" s="152">
        <v>48540</v>
      </c>
      <c r="H19" s="149">
        <f t="shared" si="1"/>
        <v>17.85714285714286</v>
      </c>
      <c r="I19" s="152">
        <v>51480</v>
      </c>
      <c r="J19" s="151">
        <f aca="true" t="shared" si="5" ref="J19:J25">((K19/E19)-1)*100</f>
        <v>15.796703296703306</v>
      </c>
      <c r="K19" s="152">
        <v>50580</v>
      </c>
      <c r="L19" s="151">
        <f t="shared" si="2"/>
        <v>3.434065934065944</v>
      </c>
      <c r="M19" s="208">
        <v>45180</v>
      </c>
      <c r="N19" s="333">
        <f aca="true" t="shared" si="6" ref="N19:N25">(O19/E19-1)*100</f>
        <v>11.675824175824179</v>
      </c>
      <c r="O19" s="152">
        <v>48780</v>
      </c>
      <c r="P19" s="152">
        <f t="shared" si="3"/>
        <v>24390</v>
      </c>
      <c r="Q19" s="253"/>
      <c r="R19" s="213">
        <v>38400</v>
      </c>
      <c r="S19" s="213"/>
      <c r="T19" s="152">
        <v>24390</v>
      </c>
      <c r="U19" s="208">
        <v>26700</v>
      </c>
      <c r="V19" s="251">
        <f aca="true" t="shared" si="7" ref="V19:V75">-(T19/U19-1)*100</f>
        <v>8.651685393258424</v>
      </c>
      <c r="W19" s="152">
        <v>24390</v>
      </c>
      <c r="X19" s="152">
        <f t="shared" si="4"/>
        <v>48780</v>
      </c>
      <c r="Y19" s="152">
        <v>48780</v>
      </c>
    </row>
    <row r="20" spans="1:25" ht="15" customHeight="1">
      <c r="A20" s="19"/>
      <c r="B20" s="84" t="s">
        <v>41</v>
      </c>
      <c r="C20" s="93"/>
      <c r="D20" s="94"/>
      <c r="E20" s="153">
        <v>41520</v>
      </c>
      <c r="F20" s="151">
        <f t="shared" si="0"/>
        <v>11.12716763005781</v>
      </c>
      <c r="G20" s="153">
        <v>46140</v>
      </c>
      <c r="H20" s="149">
        <f t="shared" si="1"/>
        <v>17.919075144508678</v>
      </c>
      <c r="I20" s="153">
        <v>48960</v>
      </c>
      <c r="J20" s="151">
        <f t="shared" si="5"/>
        <v>15.46242774566473</v>
      </c>
      <c r="K20" s="148">
        <v>47940</v>
      </c>
      <c r="L20" s="151">
        <f t="shared" si="2"/>
        <v>3.1791907514450823</v>
      </c>
      <c r="M20" s="159">
        <v>42840</v>
      </c>
      <c r="N20" s="333">
        <f t="shared" si="6"/>
        <v>11.271676300578036</v>
      </c>
      <c r="O20" s="148">
        <v>46200</v>
      </c>
      <c r="P20" s="152">
        <f t="shared" si="3"/>
        <v>23100</v>
      </c>
      <c r="Q20" s="254"/>
      <c r="R20" s="214"/>
      <c r="S20" s="214"/>
      <c r="T20" s="152">
        <v>23100</v>
      </c>
      <c r="U20" s="208">
        <v>25380</v>
      </c>
      <c r="V20" s="251">
        <f>-(T20/U20-1)*100</f>
        <v>8.983451536643027</v>
      </c>
      <c r="W20" s="152">
        <v>23100</v>
      </c>
      <c r="X20" s="152">
        <f t="shared" si="4"/>
        <v>46200</v>
      </c>
      <c r="Y20" s="148">
        <v>46200</v>
      </c>
    </row>
    <row r="21" spans="1:25" ht="15" customHeight="1">
      <c r="A21" s="19"/>
      <c r="B21" s="84" t="s">
        <v>55</v>
      </c>
      <c r="C21" s="93" t="s">
        <v>106</v>
      </c>
      <c r="D21" s="95" t="s">
        <v>60</v>
      </c>
      <c r="E21" s="152">
        <v>43680</v>
      </c>
      <c r="F21" s="151">
        <f t="shared" si="0"/>
        <v>11.126373626373631</v>
      </c>
      <c r="G21" s="152">
        <v>48540</v>
      </c>
      <c r="H21" s="149">
        <f t="shared" si="1"/>
        <v>17.85714285714286</v>
      </c>
      <c r="I21" s="152">
        <v>51480</v>
      </c>
      <c r="J21" s="151">
        <f t="shared" si="5"/>
        <v>15.796703296703306</v>
      </c>
      <c r="K21" s="152">
        <v>50580</v>
      </c>
      <c r="L21" s="151">
        <f t="shared" si="2"/>
        <v>3.434065934065944</v>
      </c>
      <c r="M21" s="208">
        <v>45180</v>
      </c>
      <c r="N21" s="333">
        <f t="shared" si="6"/>
        <v>12.225274725274726</v>
      </c>
      <c r="O21" s="152">
        <v>49020</v>
      </c>
      <c r="P21" s="152">
        <f t="shared" si="3"/>
        <v>24510</v>
      </c>
      <c r="Q21" s="253"/>
      <c r="R21" s="213">
        <v>43200</v>
      </c>
      <c r="S21" s="213"/>
      <c r="T21" s="152">
        <v>24510</v>
      </c>
      <c r="U21" s="208">
        <v>26850</v>
      </c>
      <c r="V21" s="251">
        <f t="shared" si="7"/>
        <v>8.715083798882684</v>
      </c>
      <c r="W21" s="152">
        <v>24510</v>
      </c>
      <c r="X21" s="152">
        <f t="shared" si="4"/>
        <v>49020</v>
      </c>
      <c r="Y21" s="152">
        <v>49020</v>
      </c>
    </row>
    <row r="22" spans="1:25" ht="15" customHeight="1">
      <c r="A22" s="19"/>
      <c r="B22" s="60"/>
      <c r="C22" s="96" t="s">
        <v>109</v>
      </c>
      <c r="D22" s="97" t="s">
        <v>61</v>
      </c>
      <c r="E22" s="154">
        <v>41940</v>
      </c>
      <c r="F22" s="155">
        <f t="shared" si="0"/>
        <v>11.158798283261806</v>
      </c>
      <c r="G22" s="154">
        <v>46620</v>
      </c>
      <c r="H22" s="149">
        <f t="shared" si="1"/>
        <v>17.88268955650929</v>
      </c>
      <c r="I22" s="154">
        <v>49440</v>
      </c>
      <c r="J22" s="155">
        <f t="shared" si="5"/>
        <v>15.879828326180267</v>
      </c>
      <c r="K22" s="154">
        <v>48600</v>
      </c>
      <c r="L22" s="151">
        <f t="shared" si="2"/>
        <v>3.433476394849788</v>
      </c>
      <c r="M22" s="172">
        <v>43380</v>
      </c>
      <c r="N22" s="149">
        <f t="shared" si="6"/>
        <v>12.160228898426318</v>
      </c>
      <c r="O22" s="154">
        <v>47040</v>
      </c>
      <c r="P22" s="152">
        <f t="shared" si="3"/>
        <v>23520</v>
      </c>
      <c r="Q22" s="255"/>
      <c r="R22" s="215">
        <v>38400</v>
      </c>
      <c r="S22" s="215">
        <v>38000</v>
      </c>
      <c r="T22" s="152">
        <v>23520</v>
      </c>
      <c r="U22" s="208">
        <v>25920</v>
      </c>
      <c r="V22" s="251">
        <f t="shared" si="7"/>
        <v>9.259259259259256</v>
      </c>
      <c r="W22" s="152">
        <v>23520</v>
      </c>
      <c r="X22" s="152">
        <f t="shared" si="4"/>
        <v>47040</v>
      </c>
      <c r="Y22" s="154">
        <v>47040</v>
      </c>
    </row>
    <row r="23" spans="1:25" ht="15" customHeight="1">
      <c r="A23" s="19"/>
      <c r="B23" s="87"/>
      <c r="C23" s="96" t="s">
        <v>110</v>
      </c>
      <c r="D23" s="98" t="s">
        <v>63</v>
      </c>
      <c r="E23" s="157">
        <v>41520</v>
      </c>
      <c r="F23" s="158">
        <f t="shared" si="0"/>
        <v>11.12716763005781</v>
      </c>
      <c r="G23" s="157">
        <v>46140</v>
      </c>
      <c r="H23" s="158">
        <f t="shared" si="1"/>
        <v>17.919075144508678</v>
      </c>
      <c r="I23" s="157">
        <v>48960</v>
      </c>
      <c r="J23" s="158">
        <f t="shared" si="5"/>
        <v>15.46242774566473</v>
      </c>
      <c r="K23" s="157">
        <v>47940</v>
      </c>
      <c r="L23" s="158">
        <f t="shared" si="2"/>
        <v>3.1791907514450823</v>
      </c>
      <c r="M23" s="156">
        <v>42840</v>
      </c>
      <c r="N23" s="334">
        <f t="shared" si="6"/>
        <v>13.294797687861282</v>
      </c>
      <c r="O23" s="157">
        <v>47040</v>
      </c>
      <c r="P23" s="157">
        <f t="shared" si="3"/>
        <v>23520</v>
      </c>
      <c r="Q23" s="257"/>
      <c r="R23" s="216"/>
      <c r="S23" s="216"/>
      <c r="T23" s="157">
        <v>23520</v>
      </c>
      <c r="U23" s="156">
        <v>25920</v>
      </c>
      <c r="V23" s="241">
        <f t="shared" si="7"/>
        <v>9.259259259259256</v>
      </c>
      <c r="W23" s="157">
        <v>23520</v>
      </c>
      <c r="X23" s="157">
        <f t="shared" si="4"/>
        <v>47040</v>
      </c>
      <c r="Y23" s="157">
        <v>47040</v>
      </c>
    </row>
    <row r="24" spans="1:25" ht="15" customHeight="1">
      <c r="A24" s="19"/>
      <c r="B24" s="60" t="s">
        <v>55</v>
      </c>
      <c r="C24" s="96" t="s">
        <v>111</v>
      </c>
      <c r="D24" s="98" t="s">
        <v>65</v>
      </c>
      <c r="E24" s="148"/>
      <c r="F24" s="160"/>
      <c r="G24" s="148"/>
      <c r="H24" s="160"/>
      <c r="I24" s="148"/>
      <c r="J24" s="160"/>
      <c r="K24" s="148"/>
      <c r="L24" s="160"/>
      <c r="M24" s="159"/>
      <c r="N24" s="177"/>
      <c r="O24" s="148"/>
      <c r="P24" s="161"/>
      <c r="Q24" s="254"/>
      <c r="R24" s="214"/>
      <c r="S24" s="214"/>
      <c r="T24" s="161"/>
      <c r="U24" s="177"/>
      <c r="V24" s="246"/>
      <c r="W24" s="161"/>
      <c r="X24" s="161"/>
      <c r="Y24" s="148"/>
    </row>
    <row r="25" spans="1:25" ht="15" customHeight="1">
      <c r="A25" s="19"/>
      <c r="B25" s="84" t="s">
        <v>2</v>
      </c>
      <c r="C25" s="96" t="s">
        <v>112</v>
      </c>
      <c r="D25" s="98" t="s">
        <v>97</v>
      </c>
      <c r="E25" s="161">
        <v>42840</v>
      </c>
      <c r="F25" s="155">
        <f>((G25/E25)-1)*100</f>
        <v>11.064425770308128</v>
      </c>
      <c r="G25" s="161">
        <v>47580</v>
      </c>
      <c r="H25" s="149">
        <f>((I25/E25)-1)*100</f>
        <v>17.78711484593838</v>
      </c>
      <c r="I25" s="161">
        <v>50460</v>
      </c>
      <c r="J25" s="155">
        <f t="shared" si="5"/>
        <v>15.826330532212896</v>
      </c>
      <c r="K25" s="161">
        <v>49620</v>
      </c>
      <c r="L25" s="151">
        <f>(M25/E25-1)*100</f>
        <v>3.3613445378151363</v>
      </c>
      <c r="M25" s="177">
        <v>44280</v>
      </c>
      <c r="N25" s="333">
        <f t="shared" si="6"/>
        <v>7.843137254901955</v>
      </c>
      <c r="O25" s="161">
        <v>46200</v>
      </c>
      <c r="P25" s="152">
        <f t="shared" si="3"/>
        <v>23100</v>
      </c>
      <c r="Q25" s="256"/>
      <c r="R25" s="217" t="s">
        <v>272</v>
      </c>
      <c r="S25" s="217"/>
      <c r="T25" s="152">
        <v>23100</v>
      </c>
      <c r="U25" s="208">
        <v>25380</v>
      </c>
      <c r="V25" s="251">
        <f t="shared" si="7"/>
        <v>8.983451536643027</v>
      </c>
      <c r="W25" s="152">
        <v>23100</v>
      </c>
      <c r="X25" s="152">
        <f>W25*2</f>
        <v>46200</v>
      </c>
      <c r="Y25" s="161">
        <v>46200</v>
      </c>
    </row>
    <row r="26" spans="1:25" ht="15" customHeight="1">
      <c r="A26" s="19"/>
      <c r="B26" s="60"/>
      <c r="C26" s="96" t="s">
        <v>113</v>
      </c>
      <c r="D26" s="98" t="s">
        <v>86</v>
      </c>
      <c r="E26" s="157"/>
      <c r="F26" s="162"/>
      <c r="G26" s="157"/>
      <c r="H26" s="162"/>
      <c r="I26" s="157"/>
      <c r="J26" s="162"/>
      <c r="K26" s="157"/>
      <c r="L26" s="162"/>
      <c r="M26" s="156"/>
      <c r="N26" s="156"/>
      <c r="O26" s="157"/>
      <c r="P26" s="157"/>
      <c r="Q26" s="257"/>
      <c r="R26" s="216"/>
      <c r="S26" s="216"/>
      <c r="T26" s="157"/>
      <c r="U26" s="156"/>
      <c r="V26" s="241"/>
      <c r="W26" s="157"/>
      <c r="X26" s="157"/>
      <c r="Y26" s="157"/>
    </row>
    <row r="27" spans="1:25" ht="15" customHeight="1">
      <c r="A27" s="19"/>
      <c r="B27" s="60"/>
      <c r="C27" s="96" t="s">
        <v>114</v>
      </c>
      <c r="D27" s="97" t="s">
        <v>67</v>
      </c>
      <c r="E27" s="164">
        <v>41520</v>
      </c>
      <c r="F27" s="155">
        <f>((G27/E27)-1)*100</f>
        <v>11.12716763005781</v>
      </c>
      <c r="G27" s="164">
        <v>46140</v>
      </c>
      <c r="H27" s="165">
        <f>((I27/E27)-1)*100</f>
        <v>17.919075144508678</v>
      </c>
      <c r="I27" s="164">
        <v>48960</v>
      </c>
      <c r="J27" s="165">
        <f>((K27/E27)-1)*100</f>
        <v>15.46242774566473</v>
      </c>
      <c r="K27" s="164">
        <v>47940</v>
      </c>
      <c r="L27" s="165">
        <f>(M27/E27-1)*100</f>
        <v>3.1791907514450823</v>
      </c>
      <c r="M27" s="163">
        <v>42840</v>
      </c>
      <c r="N27" s="335">
        <f>(O27/E27-1)*100</f>
        <v>11.271676300578036</v>
      </c>
      <c r="O27" s="164">
        <v>46200</v>
      </c>
      <c r="P27" s="164">
        <f>O27/2</f>
        <v>23100</v>
      </c>
      <c r="Q27" s="261"/>
      <c r="R27" s="218">
        <v>43200</v>
      </c>
      <c r="S27" s="218"/>
      <c r="T27" s="164">
        <v>23100</v>
      </c>
      <c r="U27" s="163">
        <v>25380</v>
      </c>
      <c r="V27" s="248">
        <f t="shared" si="7"/>
        <v>8.983451536643027</v>
      </c>
      <c r="W27" s="164">
        <v>23100</v>
      </c>
      <c r="X27" s="164">
        <f>W27*2</f>
        <v>46200</v>
      </c>
      <c r="Y27" s="164">
        <v>46200</v>
      </c>
    </row>
    <row r="28" spans="1:25" ht="14.25">
      <c r="A28" s="19"/>
      <c r="B28" s="87"/>
      <c r="C28" s="96" t="s">
        <v>115</v>
      </c>
      <c r="D28" s="98" t="s">
        <v>66</v>
      </c>
      <c r="E28" s="167"/>
      <c r="F28" s="168"/>
      <c r="G28" s="167"/>
      <c r="H28" s="168"/>
      <c r="I28" s="167"/>
      <c r="J28" s="168"/>
      <c r="K28" s="167"/>
      <c r="L28" s="168"/>
      <c r="M28" s="166"/>
      <c r="N28" s="163"/>
      <c r="O28" s="167"/>
      <c r="P28" s="164"/>
      <c r="Q28" s="262"/>
      <c r="R28" s="219"/>
      <c r="S28" s="219"/>
      <c r="T28" s="164"/>
      <c r="U28" s="163"/>
      <c r="V28" s="246"/>
      <c r="W28" s="164"/>
      <c r="X28" s="164"/>
      <c r="Y28" s="167"/>
    </row>
    <row r="29" spans="1:25" ht="14.25">
      <c r="A29" s="19"/>
      <c r="B29" s="90" t="s">
        <v>55</v>
      </c>
      <c r="C29" s="99" t="s">
        <v>116</v>
      </c>
      <c r="D29" s="97" t="s">
        <v>71</v>
      </c>
      <c r="E29" s="169">
        <v>43680</v>
      </c>
      <c r="F29" s="151">
        <f>((G29/E29)-1)*100</f>
        <v>11.126373626373631</v>
      </c>
      <c r="G29" s="169">
        <v>48540</v>
      </c>
      <c r="H29" s="149">
        <f aca="true" t="shared" si="8" ref="H29:H38">((I29/E29)-1)*100</f>
        <v>17.85714285714286</v>
      </c>
      <c r="I29" s="152">
        <v>51480</v>
      </c>
      <c r="J29" s="170">
        <f aca="true" t="shared" si="9" ref="J29:J38">((K29/E29)-1)*100</f>
        <v>15.796703296703306</v>
      </c>
      <c r="K29" s="152">
        <v>50580</v>
      </c>
      <c r="L29" s="151">
        <f aca="true" t="shared" si="10" ref="L29:L38">(M29/E29-1)*100</f>
        <v>3.434065934065944</v>
      </c>
      <c r="M29" s="208">
        <v>45180</v>
      </c>
      <c r="N29" s="333">
        <f aca="true" t="shared" si="11" ref="N29:N38">(O29/E29-1)*100</f>
        <v>5.769230769230771</v>
      </c>
      <c r="O29" s="152">
        <v>46200</v>
      </c>
      <c r="P29" s="152">
        <f aca="true" t="shared" si="12" ref="P29:P38">O29/2</f>
        <v>23100</v>
      </c>
      <c r="Q29" s="253"/>
      <c r="R29" s="213"/>
      <c r="S29" s="213"/>
      <c r="T29" s="152">
        <v>23100</v>
      </c>
      <c r="U29" s="208">
        <v>25380</v>
      </c>
      <c r="V29" s="251">
        <f t="shared" si="7"/>
        <v>8.983451536643027</v>
      </c>
      <c r="W29" s="152">
        <v>23100</v>
      </c>
      <c r="X29" s="152">
        <f>W29*2</f>
        <v>46200</v>
      </c>
      <c r="Y29" s="152">
        <v>46200</v>
      </c>
    </row>
    <row r="30" spans="1:25" ht="14.25">
      <c r="A30" s="19"/>
      <c r="B30" s="90" t="s">
        <v>68</v>
      </c>
      <c r="C30" s="96" t="s">
        <v>117</v>
      </c>
      <c r="D30" s="97" t="s">
        <v>72</v>
      </c>
      <c r="E30" s="169">
        <v>43680</v>
      </c>
      <c r="F30" s="151">
        <f>((G30/E30)-1)*100</f>
        <v>11.126373626373631</v>
      </c>
      <c r="G30" s="169">
        <v>48540</v>
      </c>
      <c r="H30" s="149">
        <f t="shared" si="8"/>
        <v>17.85714285714286</v>
      </c>
      <c r="I30" s="152">
        <v>51480</v>
      </c>
      <c r="J30" s="170">
        <f t="shared" si="9"/>
        <v>15.796703296703306</v>
      </c>
      <c r="K30" s="152">
        <v>50580</v>
      </c>
      <c r="L30" s="151">
        <f t="shared" si="10"/>
        <v>3.434065934065944</v>
      </c>
      <c r="M30" s="208">
        <v>45180</v>
      </c>
      <c r="N30" s="333">
        <f t="shared" si="11"/>
        <v>11.675824175824179</v>
      </c>
      <c r="O30" s="152">
        <v>48780</v>
      </c>
      <c r="P30" s="152">
        <f t="shared" si="12"/>
        <v>24390</v>
      </c>
      <c r="Q30" s="253">
        <v>56</v>
      </c>
      <c r="R30" s="213">
        <v>36100</v>
      </c>
      <c r="S30" s="213"/>
      <c r="T30" s="152">
        <v>24390</v>
      </c>
      <c r="U30" s="208">
        <v>26700</v>
      </c>
      <c r="V30" s="251">
        <f>-(T30/U30-1)*100</f>
        <v>8.651685393258424</v>
      </c>
      <c r="W30" s="152">
        <v>24390</v>
      </c>
      <c r="X30" s="152">
        <f aca="true" t="shared" si="13" ref="X30:X37">W30*2</f>
        <v>48780</v>
      </c>
      <c r="Y30" s="152">
        <v>48780</v>
      </c>
    </row>
    <row r="31" spans="1:25" ht="15" customHeight="1">
      <c r="A31" s="19"/>
      <c r="B31" s="90" t="s">
        <v>55</v>
      </c>
      <c r="C31" s="96" t="s">
        <v>118</v>
      </c>
      <c r="D31" s="98" t="s">
        <v>62</v>
      </c>
      <c r="E31" s="169">
        <v>41520</v>
      </c>
      <c r="F31" s="151">
        <f aca="true" t="shared" si="14" ref="F31:F38">((G31/E31)-1)*100</f>
        <v>11.12716763005781</v>
      </c>
      <c r="G31" s="169">
        <v>46140</v>
      </c>
      <c r="H31" s="149">
        <f t="shared" si="8"/>
        <v>17.919075144508678</v>
      </c>
      <c r="I31" s="164">
        <v>48960</v>
      </c>
      <c r="J31" s="170">
        <f t="shared" si="9"/>
        <v>15.46242774566473</v>
      </c>
      <c r="K31" s="157">
        <v>47940</v>
      </c>
      <c r="L31" s="151">
        <f t="shared" si="10"/>
        <v>3.1791907514450823</v>
      </c>
      <c r="M31" s="156">
        <v>42840</v>
      </c>
      <c r="N31" s="333">
        <f t="shared" si="11"/>
        <v>13.294797687861282</v>
      </c>
      <c r="O31" s="157">
        <v>47040</v>
      </c>
      <c r="P31" s="152">
        <f t="shared" si="12"/>
        <v>23520</v>
      </c>
      <c r="Q31" s="257"/>
      <c r="R31" s="216"/>
      <c r="S31" s="216"/>
      <c r="T31" s="152">
        <v>23520</v>
      </c>
      <c r="U31" s="208">
        <v>25920</v>
      </c>
      <c r="V31" s="251">
        <f t="shared" si="7"/>
        <v>9.259259259259256</v>
      </c>
      <c r="W31" s="152">
        <v>23520</v>
      </c>
      <c r="X31" s="152">
        <f t="shared" si="13"/>
        <v>47040</v>
      </c>
      <c r="Y31" s="157">
        <v>47040</v>
      </c>
    </row>
    <row r="32" spans="1:25" ht="15" customHeight="1">
      <c r="A32" s="19"/>
      <c r="B32" s="90" t="s">
        <v>19</v>
      </c>
      <c r="C32" s="96" t="s">
        <v>119</v>
      </c>
      <c r="D32" s="98" t="s">
        <v>182</v>
      </c>
      <c r="E32" s="152">
        <v>39360</v>
      </c>
      <c r="F32" s="151">
        <f t="shared" si="14"/>
        <v>11.12804878048781</v>
      </c>
      <c r="G32" s="152">
        <v>43740</v>
      </c>
      <c r="H32" s="149">
        <f t="shared" si="8"/>
        <v>17.835365853658548</v>
      </c>
      <c r="I32" s="152">
        <v>46380</v>
      </c>
      <c r="J32" s="170">
        <f t="shared" si="9"/>
        <v>15.70121951219512</v>
      </c>
      <c r="K32" s="152">
        <v>45540</v>
      </c>
      <c r="L32" s="151">
        <f t="shared" si="10"/>
        <v>3.3536585365853577</v>
      </c>
      <c r="M32" s="208">
        <v>40680</v>
      </c>
      <c r="N32" s="333">
        <f t="shared" si="11"/>
        <v>11.585365853658548</v>
      </c>
      <c r="O32" s="152">
        <v>43920</v>
      </c>
      <c r="P32" s="152">
        <f t="shared" si="12"/>
        <v>21960</v>
      </c>
      <c r="Q32" s="253">
        <v>10</v>
      </c>
      <c r="R32" s="213"/>
      <c r="S32" s="213"/>
      <c r="T32" s="152">
        <v>21960</v>
      </c>
      <c r="U32" s="208">
        <v>24030</v>
      </c>
      <c r="V32" s="251">
        <f t="shared" si="7"/>
        <v>8.614232209737827</v>
      </c>
      <c r="W32" s="152">
        <v>21960</v>
      </c>
      <c r="X32" s="152">
        <f t="shared" si="13"/>
        <v>43920</v>
      </c>
      <c r="Y32" s="152">
        <v>43920</v>
      </c>
    </row>
    <row r="33" spans="1:25" ht="14.25">
      <c r="A33" s="19"/>
      <c r="B33" s="90" t="s">
        <v>2</v>
      </c>
      <c r="C33" s="51" t="s">
        <v>120</v>
      </c>
      <c r="D33" s="98" t="s">
        <v>57</v>
      </c>
      <c r="E33" s="169">
        <v>41520</v>
      </c>
      <c r="F33" s="151">
        <f t="shared" si="14"/>
        <v>11.12716763005781</v>
      </c>
      <c r="G33" s="169">
        <v>46140</v>
      </c>
      <c r="H33" s="149">
        <f t="shared" si="8"/>
        <v>17.919075144508678</v>
      </c>
      <c r="I33" s="169">
        <v>48960</v>
      </c>
      <c r="J33" s="170">
        <f t="shared" si="9"/>
        <v>15.46242774566473</v>
      </c>
      <c r="K33" s="148">
        <v>47940</v>
      </c>
      <c r="L33" s="151">
        <f t="shared" si="10"/>
        <v>3.1791907514450823</v>
      </c>
      <c r="M33" s="159">
        <v>42840</v>
      </c>
      <c r="N33" s="333">
        <f t="shared" si="11"/>
        <v>11.271676300578036</v>
      </c>
      <c r="O33" s="148">
        <v>46200</v>
      </c>
      <c r="P33" s="152">
        <f t="shared" si="12"/>
        <v>23100</v>
      </c>
      <c r="Q33" s="254">
        <v>3</v>
      </c>
      <c r="R33" s="214"/>
      <c r="S33" s="214"/>
      <c r="T33" s="152">
        <v>23100</v>
      </c>
      <c r="U33" s="208">
        <v>25380</v>
      </c>
      <c r="V33" s="251">
        <f t="shared" si="7"/>
        <v>8.983451536643027</v>
      </c>
      <c r="W33" s="152">
        <v>23100</v>
      </c>
      <c r="X33" s="152">
        <f t="shared" si="13"/>
        <v>46200</v>
      </c>
      <c r="Y33" s="148">
        <v>46200</v>
      </c>
    </row>
    <row r="34" spans="1:25" ht="25.5" customHeight="1">
      <c r="A34" s="19"/>
      <c r="B34" s="90" t="s">
        <v>41</v>
      </c>
      <c r="C34" s="96" t="s">
        <v>122</v>
      </c>
      <c r="D34" s="97" t="s">
        <v>121</v>
      </c>
      <c r="E34" s="169">
        <v>41520</v>
      </c>
      <c r="F34" s="151">
        <f t="shared" si="14"/>
        <v>11.12716763005781</v>
      </c>
      <c r="G34" s="169">
        <v>46140</v>
      </c>
      <c r="H34" s="149">
        <f t="shared" si="8"/>
        <v>17.919075144508678</v>
      </c>
      <c r="I34" s="169">
        <v>48960</v>
      </c>
      <c r="J34" s="170">
        <f t="shared" si="9"/>
        <v>15.46242774566473</v>
      </c>
      <c r="K34" s="148">
        <v>47940</v>
      </c>
      <c r="L34" s="151">
        <f t="shared" si="10"/>
        <v>3.1791907514450823</v>
      </c>
      <c r="M34" s="159">
        <v>42840</v>
      </c>
      <c r="N34" s="303">
        <f t="shared" si="11"/>
        <v>11.271676300578036</v>
      </c>
      <c r="O34" s="148">
        <v>46200</v>
      </c>
      <c r="P34" s="152">
        <f t="shared" si="12"/>
        <v>23100</v>
      </c>
      <c r="Q34" s="254">
        <v>18</v>
      </c>
      <c r="R34" s="214"/>
      <c r="S34" s="214"/>
      <c r="T34" s="152">
        <v>23100</v>
      </c>
      <c r="U34" s="208">
        <v>25380</v>
      </c>
      <c r="V34" s="251">
        <f t="shared" si="7"/>
        <v>8.983451536643027</v>
      </c>
      <c r="W34" s="152">
        <v>23100</v>
      </c>
      <c r="X34" s="152">
        <f t="shared" si="13"/>
        <v>46200</v>
      </c>
      <c r="Y34" s="148">
        <v>46200</v>
      </c>
    </row>
    <row r="35" spans="1:25" ht="15" customHeight="1">
      <c r="A35" s="19"/>
      <c r="B35" s="90" t="s">
        <v>11</v>
      </c>
      <c r="C35" s="96" t="s">
        <v>123</v>
      </c>
      <c r="D35" s="98" t="s">
        <v>56</v>
      </c>
      <c r="E35" s="169">
        <v>34980</v>
      </c>
      <c r="F35" s="151">
        <f t="shared" si="14"/>
        <v>11.14922813036021</v>
      </c>
      <c r="G35" s="169">
        <v>38880</v>
      </c>
      <c r="H35" s="149">
        <f t="shared" si="8"/>
        <v>17.83876500857633</v>
      </c>
      <c r="I35" s="169">
        <v>41220</v>
      </c>
      <c r="J35" s="170">
        <f t="shared" si="9"/>
        <v>15.780445969125223</v>
      </c>
      <c r="K35" s="169">
        <v>40500</v>
      </c>
      <c r="L35" s="151">
        <f t="shared" si="10"/>
        <v>3.430531732418518</v>
      </c>
      <c r="M35" s="247">
        <v>36180</v>
      </c>
      <c r="N35" s="333">
        <f t="shared" si="11"/>
        <v>11.663807890222987</v>
      </c>
      <c r="O35" s="169">
        <v>39060</v>
      </c>
      <c r="P35" s="152">
        <f t="shared" si="12"/>
        <v>19530</v>
      </c>
      <c r="Q35" s="258">
        <v>2</v>
      </c>
      <c r="R35" s="220">
        <v>50000</v>
      </c>
      <c r="S35" s="220"/>
      <c r="T35" s="152">
        <v>19530</v>
      </c>
      <c r="U35" s="208">
        <v>21360</v>
      </c>
      <c r="V35" s="251">
        <f t="shared" si="7"/>
        <v>8.56741573033708</v>
      </c>
      <c r="W35" s="152">
        <v>19530</v>
      </c>
      <c r="X35" s="152">
        <f t="shared" si="13"/>
        <v>39060</v>
      </c>
      <c r="Y35" s="169">
        <v>39060</v>
      </c>
    </row>
    <row r="36" spans="1:25" ht="25.5" customHeight="1">
      <c r="A36" s="19"/>
      <c r="B36" s="90" t="s">
        <v>21</v>
      </c>
      <c r="C36" s="96" t="s">
        <v>124</v>
      </c>
      <c r="D36" s="97" t="s">
        <v>125</v>
      </c>
      <c r="E36" s="169">
        <v>39360</v>
      </c>
      <c r="F36" s="151">
        <f t="shared" si="14"/>
        <v>11.12804878048781</v>
      </c>
      <c r="G36" s="169">
        <v>43740</v>
      </c>
      <c r="H36" s="149">
        <f t="shared" si="8"/>
        <v>17.835365853658548</v>
      </c>
      <c r="I36" s="169">
        <v>46380</v>
      </c>
      <c r="J36" s="170">
        <f t="shared" si="9"/>
        <v>15.70121951219512</v>
      </c>
      <c r="K36" s="169">
        <v>45540</v>
      </c>
      <c r="L36" s="151">
        <f t="shared" si="10"/>
        <v>3.3536585365853577</v>
      </c>
      <c r="M36" s="247">
        <v>40680</v>
      </c>
      <c r="N36" s="333">
        <f t="shared" si="11"/>
        <v>11.585365853658548</v>
      </c>
      <c r="O36" s="169">
        <v>43920</v>
      </c>
      <c r="P36" s="152">
        <f t="shared" si="12"/>
        <v>21960</v>
      </c>
      <c r="Q36" s="258"/>
      <c r="R36" s="220"/>
      <c r="S36" s="220">
        <v>34000</v>
      </c>
      <c r="T36" s="152">
        <v>21960</v>
      </c>
      <c r="U36" s="208">
        <v>24030</v>
      </c>
      <c r="V36" s="251">
        <f t="shared" si="7"/>
        <v>8.614232209737827</v>
      </c>
      <c r="W36" s="152">
        <v>21960</v>
      </c>
      <c r="X36" s="152">
        <f t="shared" si="13"/>
        <v>43920</v>
      </c>
      <c r="Y36" s="169">
        <v>43920</v>
      </c>
    </row>
    <row r="37" spans="1:25" ht="19.5" customHeight="1">
      <c r="A37" s="19"/>
      <c r="B37" s="90" t="s">
        <v>34</v>
      </c>
      <c r="C37" s="96" t="s">
        <v>126</v>
      </c>
      <c r="D37" s="97" t="s">
        <v>35</v>
      </c>
      <c r="E37" s="169">
        <v>41520</v>
      </c>
      <c r="F37" s="151">
        <f t="shared" si="14"/>
        <v>11.12716763005781</v>
      </c>
      <c r="G37" s="169">
        <v>46140</v>
      </c>
      <c r="H37" s="149">
        <f t="shared" si="8"/>
        <v>17.919075144508678</v>
      </c>
      <c r="I37" s="164">
        <v>48960</v>
      </c>
      <c r="J37" s="170">
        <f t="shared" si="9"/>
        <v>15.46242774566473</v>
      </c>
      <c r="K37" s="157">
        <v>47940</v>
      </c>
      <c r="L37" s="151">
        <f t="shared" si="10"/>
        <v>3.1791907514450823</v>
      </c>
      <c r="M37" s="156">
        <v>42840</v>
      </c>
      <c r="N37" s="333">
        <f t="shared" si="11"/>
        <v>11.271676300578036</v>
      </c>
      <c r="O37" s="157">
        <v>46200</v>
      </c>
      <c r="P37" s="152">
        <f t="shared" si="12"/>
        <v>23100</v>
      </c>
      <c r="Q37" s="257"/>
      <c r="R37" s="216"/>
      <c r="S37" s="216"/>
      <c r="T37" s="152">
        <v>23100</v>
      </c>
      <c r="U37" s="208">
        <v>25380</v>
      </c>
      <c r="V37" s="251">
        <f t="shared" si="7"/>
        <v>8.983451536643027</v>
      </c>
      <c r="W37" s="152">
        <v>23100</v>
      </c>
      <c r="X37" s="152">
        <f t="shared" si="13"/>
        <v>46200</v>
      </c>
      <c r="Y37" s="157">
        <v>46200</v>
      </c>
    </row>
    <row r="38" spans="1:25" ht="14.25">
      <c r="A38" s="19"/>
      <c r="B38" s="90" t="s">
        <v>5</v>
      </c>
      <c r="C38" s="101" t="s">
        <v>127</v>
      </c>
      <c r="D38" s="97" t="s">
        <v>37</v>
      </c>
      <c r="E38" s="154">
        <v>34980</v>
      </c>
      <c r="F38" s="151">
        <f t="shared" si="14"/>
        <v>11.14922813036021</v>
      </c>
      <c r="G38" s="154">
        <v>38880</v>
      </c>
      <c r="H38" s="149">
        <f t="shared" si="8"/>
        <v>17.83876500857633</v>
      </c>
      <c r="I38" s="154">
        <v>41220</v>
      </c>
      <c r="J38" s="170">
        <f t="shared" si="9"/>
        <v>15.780445969125223</v>
      </c>
      <c r="K38" s="154">
        <v>40500</v>
      </c>
      <c r="L38" s="151">
        <f t="shared" si="10"/>
        <v>3.430531732418518</v>
      </c>
      <c r="M38" s="172">
        <v>36180</v>
      </c>
      <c r="N38" s="149">
        <f t="shared" si="11"/>
        <v>11.663807890222987</v>
      </c>
      <c r="O38" s="154">
        <v>39060</v>
      </c>
      <c r="P38" s="148">
        <f t="shared" si="12"/>
        <v>19530</v>
      </c>
      <c r="Q38" s="255"/>
      <c r="R38" s="215"/>
      <c r="S38" s="215"/>
      <c r="T38" s="148">
        <v>19530</v>
      </c>
      <c r="U38" s="159">
        <v>21360</v>
      </c>
      <c r="V38" s="251">
        <f t="shared" si="7"/>
        <v>8.56741573033708</v>
      </c>
      <c r="W38" s="148">
        <v>19530</v>
      </c>
      <c r="X38" s="148">
        <f>W38*2</f>
        <v>39060</v>
      </c>
      <c r="Y38" s="154">
        <v>39060</v>
      </c>
    </row>
    <row r="39" spans="1:25" ht="15" customHeight="1">
      <c r="A39" s="19"/>
      <c r="B39" s="90" t="s">
        <v>5</v>
      </c>
      <c r="C39" s="101" t="s">
        <v>128</v>
      </c>
      <c r="D39" s="97" t="s">
        <v>38</v>
      </c>
      <c r="E39" s="154"/>
      <c r="F39" s="173"/>
      <c r="G39" s="154"/>
      <c r="H39" s="172"/>
      <c r="I39" s="154"/>
      <c r="J39" s="173"/>
      <c r="K39" s="154"/>
      <c r="L39" s="173"/>
      <c r="M39" s="172"/>
      <c r="N39" s="172"/>
      <c r="O39" s="154"/>
      <c r="P39" s="154"/>
      <c r="Q39" s="255"/>
      <c r="R39" s="215"/>
      <c r="S39" s="215" t="s">
        <v>273</v>
      </c>
      <c r="T39" s="154"/>
      <c r="U39" s="172"/>
      <c r="V39" s="241"/>
      <c r="W39" s="154"/>
      <c r="X39" s="172"/>
      <c r="Y39" s="413">
        <v>39060</v>
      </c>
    </row>
    <row r="40" spans="1:25" ht="27" customHeight="1" hidden="1">
      <c r="A40" s="19"/>
      <c r="B40" s="87" t="s">
        <v>11</v>
      </c>
      <c r="C40" s="102" t="s">
        <v>129</v>
      </c>
      <c r="D40" s="94" t="s">
        <v>131</v>
      </c>
      <c r="E40" s="164">
        <v>34980</v>
      </c>
      <c r="F40" s="155">
        <f>((G40/E40)-1)*100</f>
        <v>11.14922813036021</v>
      </c>
      <c r="G40" s="164">
        <v>38880</v>
      </c>
      <c r="H40" s="165">
        <f>((I40/E40)-1)*100</f>
        <v>17.83876500857633</v>
      </c>
      <c r="I40" s="164">
        <v>41220</v>
      </c>
      <c r="J40" s="165">
        <f>((K40/E40)-1)*100</f>
        <v>15.780445969125223</v>
      </c>
      <c r="K40" s="164">
        <v>40500</v>
      </c>
      <c r="L40" s="165">
        <f>(M40/E40-1)*100</f>
        <v>3.430531732418518</v>
      </c>
      <c r="M40" s="163">
        <v>36180</v>
      </c>
      <c r="N40" s="335">
        <f>(O40/E40-1)*100</f>
        <v>11.663807890222987</v>
      </c>
      <c r="O40" s="164">
        <v>39060</v>
      </c>
      <c r="P40" s="164">
        <f>O40/2</f>
        <v>19530</v>
      </c>
      <c r="Q40" s="261"/>
      <c r="R40" s="218"/>
      <c r="S40" s="218"/>
      <c r="T40" s="164">
        <v>19530</v>
      </c>
      <c r="U40" s="163">
        <v>21360</v>
      </c>
      <c r="V40" s="248">
        <f t="shared" si="7"/>
        <v>8.56741573033708</v>
      </c>
      <c r="W40" s="164">
        <v>19530</v>
      </c>
      <c r="X40" s="163">
        <f>W40*2</f>
        <v>39060</v>
      </c>
      <c r="Y40" s="414"/>
    </row>
    <row r="41" spans="1:25" ht="18" customHeight="1">
      <c r="A41" s="19"/>
      <c r="B41" s="60" t="s">
        <v>11</v>
      </c>
      <c r="C41" s="102" t="s">
        <v>130</v>
      </c>
      <c r="D41" s="94" t="s">
        <v>295</v>
      </c>
      <c r="E41" s="164"/>
      <c r="F41" s="174"/>
      <c r="G41" s="164"/>
      <c r="H41" s="163"/>
      <c r="I41" s="167"/>
      <c r="J41" s="174"/>
      <c r="K41" s="167"/>
      <c r="L41" s="174"/>
      <c r="M41" s="166"/>
      <c r="N41" s="166"/>
      <c r="O41" s="167"/>
      <c r="P41" s="167"/>
      <c r="Q41" s="262"/>
      <c r="R41" s="219"/>
      <c r="S41" s="219"/>
      <c r="T41" s="167"/>
      <c r="U41" s="166"/>
      <c r="V41" s="246"/>
      <c r="W41" s="167"/>
      <c r="X41" s="166"/>
      <c r="Y41" s="415"/>
    </row>
    <row r="42" spans="1:25" ht="15" customHeight="1">
      <c r="A42" s="19"/>
      <c r="B42" s="84" t="s">
        <v>41</v>
      </c>
      <c r="C42" s="99" t="s">
        <v>132</v>
      </c>
      <c r="D42" s="98" t="s">
        <v>183</v>
      </c>
      <c r="E42" s="154">
        <v>41520</v>
      </c>
      <c r="F42" s="158">
        <f>((G42/E42)-1)*100</f>
        <v>11.12716763005781</v>
      </c>
      <c r="G42" s="154">
        <v>46140</v>
      </c>
      <c r="H42" s="175">
        <f>((I42/E42)-1)*100</f>
        <v>17.919075144508678</v>
      </c>
      <c r="I42" s="161">
        <v>48960</v>
      </c>
      <c r="J42" s="175">
        <f>((K42/E42)-1)*100</f>
        <v>15.46242774566473</v>
      </c>
      <c r="K42" s="157">
        <v>47940</v>
      </c>
      <c r="L42" s="158">
        <f>(M42/E42-1)*100</f>
        <v>3.1791907514450823</v>
      </c>
      <c r="M42" s="156">
        <v>42840</v>
      </c>
      <c r="N42" s="334">
        <f>(O42/E42-1)*100</f>
        <v>11.271676300578036</v>
      </c>
      <c r="O42" s="157">
        <v>46200</v>
      </c>
      <c r="P42" s="157">
        <f>O42/2</f>
        <v>23100</v>
      </c>
      <c r="Q42" s="257"/>
      <c r="R42" s="216">
        <v>39900</v>
      </c>
      <c r="S42" s="216"/>
      <c r="T42" s="157">
        <v>23100</v>
      </c>
      <c r="U42" s="156">
        <v>25380</v>
      </c>
      <c r="V42" s="241">
        <f t="shared" si="7"/>
        <v>8.983451536643027</v>
      </c>
      <c r="W42" s="157">
        <v>23100</v>
      </c>
      <c r="X42" s="157">
        <f>W42*2</f>
        <v>46200</v>
      </c>
      <c r="Y42" s="157">
        <v>46200</v>
      </c>
    </row>
    <row r="43" spans="1:25" ht="15" customHeight="1">
      <c r="A43" s="19"/>
      <c r="B43" s="60"/>
      <c r="C43" s="99" t="s">
        <v>133</v>
      </c>
      <c r="D43" s="98" t="s">
        <v>184</v>
      </c>
      <c r="E43" s="164"/>
      <c r="F43" s="174"/>
      <c r="G43" s="164"/>
      <c r="H43" s="174"/>
      <c r="I43" s="164"/>
      <c r="J43" s="174"/>
      <c r="K43" s="164"/>
      <c r="L43" s="174"/>
      <c r="M43" s="163"/>
      <c r="N43" s="163"/>
      <c r="O43" s="164"/>
      <c r="P43" s="164"/>
      <c r="Q43" s="261"/>
      <c r="R43" s="218"/>
      <c r="S43" s="218"/>
      <c r="T43" s="164"/>
      <c r="U43" s="163"/>
      <c r="V43" s="248"/>
      <c r="W43" s="164"/>
      <c r="X43" s="164"/>
      <c r="Y43" s="164"/>
    </row>
    <row r="44" spans="1:25" ht="15" customHeight="1">
      <c r="A44" s="19"/>
      <c r="B44" s="60"/>
      <c r="C44" s="99" t="s">
        <v>134</v>
      </c>
      <c r="D44" s="97" t="s">
        <v>42</v>
      </c>
      <c r="E44" s="164"/>
      <c r="F44" s="174"/>
      <c r="G44" s="164"/>
      <c r="H44" s="174"/>
      <c r="I44" s="164"/>
      <c r="J44" s="174"/>
      <c r="K44" s="164"/>
      <c r="L44" s="174"/>
      <c r="M44" s="163"/>
      <c r="N44" s="163"/>
      <c r="O44" s="164"/>
      <c r="P44" s="164"/>
      <c r="Q44" s="261"/>
      <c r="R44" s="218"/>
      <c r="S44" s="218"/>
      <c r="T44" s="164"/>
      <c r="U44" s="163"/>
      <c r="V44" s="248"/>
      <c r="W44" s="164"/>
      <c r="X44" s="164"/>
      <c r="Y44" s="164"/>
    </row>
    <row r="45" spans="1:25" ht="29.25" customHeight="1">
      <c r="A45" s="19"/>
      <c r="B45" s="60"/>
      <c r="C45" s="99" t="s">
        <v>135</v>
      </c>
      <c r="D45" s="97" t="s">
        <v>185</v>
      </c>
      <c r="E45" s="164"/>
      <c r="F45" s="168"/>
      <c r="G45" s="164"/>
      <c r="H45" s="174"/>
      <c r="I45" s="164"/>
      <c r="J45" s="174"/>
      <c r="K45" s="167"/>
      <c r="L45" s="174"/>
      <c r="M45" s="166"/>
      <c r="N45" s="166"/>
      <c r="O45" s="167"/>
      <c r="P45" s="167"/>
      <c r="Q45" s="262"/>
      <c r="R45" s="219"/>
      <c r="S45" s="219"/>
      <c r="T45" s="167"/>
      <c r="U45" s="166"/>
      <c r="V45" s="246"/>
      <c r="W45" s="167"/>
      <c r="X45" s="167"/>
      <c r="Y45" s="167"/>
    </row>
    <row r="46" spans="1:25" ht="15" customHeight="1">
      <c r="A46" s="19"/>
      <c r="B46" s="84" t="s">
        <v>44</v>
      </c>
      <c r="C46" s="101" t="s">
        <v>136</v>
      </c>
      <c r="D46" s="98" t="s">
        <v>140</v>
      </c>
      <c r="E46" s="154">
        <v>41520</v>
      </c>
      <c r="F46" s="158">
        <f>((G46/E46)-1)*100</f>
        <v>11.12716763005781</v>
      </c>
      <c r="G46" s="154">
        <v>46140</v>
      </c>
      <c r="H46" s="175">
        <f>((I46/E46)-1)*100</f>
        <v>17.919075144508678</v>
      </c>
      <c r="I46" s="157">
        <v>48960</v>
      </c>
      <c r="J46" s="175">
        <f>((K46/E46)-1)*100</f>
        <v>15.46242774566473</v>
      </c>
      <c r="K46" s="161">
        <v>47940</v>
      </c>
      <c r="L46" s="158">
        <f>(M46/E46-1)*100</f>
        <v>3.1791907514450823</v>
      </c>
      <c r="M46" s="177">
        <v>42840</v>
      </c>
      <c r="N46" s="334">
        <f>(O46/E46-1)*100</f>
        <v>11.271676300578036</v>
      </c>
      <c r="O46" s="161">
        <v>46200</v>
      </c>
      <c r="P46" s="157">
        <f>O46/2</f>
        <v>23100</v>
      </c>
      <c r="Q46" s="256"/>
      <c r="R46" s="217"/>
      <c r="S46" s="217"/>
      <c r="T46" s="157">
        <v>23100</v>
      </c>
      <c r="U46" s="156">
        <v>25380</v>
      </c>
      <c r="V46" s="241">
        <f t="shared" si="7"/>
        <v>8.983451536643027</v>
      </c>
      <c r="W46" s="157">
        <v>23100</v>
      </c>
      <c r="X46" s="157">
        <f>W46*2</f>
        <v>46200</v>
      </c>
      <c r="Y46" s="161">
        <v>46200</v>
      </c>
    </row>
    <row r="47" spans="1:25" ht="15" customHeight="1">
      <c r="A47" s="19"/>
      <c r="B47" s="60"/>
      <c r="C47" s="101" t="s">
        <v>137</v>
      </c>
      <c r="D47" s="98" t="s">
        <v>45</v>
      </c>
      <c r="E47" s="164"/>
      <c r="F47" s="174"/>
      <c r="G47" s="164"/>
      <c r="H47" s="163"/>
      <c r="I47" s="164"/>
      <c r="J47" s="174"/>
      <c r="K47" s="164"/>
      <c r="L47" s="174"/>
      <c r="M47" s="163"/>
      <c r="N47" s="163"/>
      <c r="O47" s="164"/>
      <c r="P47" s="164"/>
      <c r="Q47" s="261"/>
      <c r="R47" s="218"/>
      <c r="S47" s="218"/>
      <c r="T47" s="164"/>
      <c r="U47" s="163"/>
      <c r="V47" s="248"/>
      <c r="W47" s="164"/>
      <c r="X47" s="164"/>
      <c r="Y47" s="164"/>
    </row>
    <row r="48" spans="1:25" ht="15" customHeight="1">
      <c r="A48" s="19"/>
      <c r="B48" s="60"/>
      <c r="C48" s="96" t="s">
        <v>138</v>
      </c>
      <c r="D48" s="97" t="s">
        <v>46</v>
      </c>
      <c r="E48" s="167"/>
      <c r="F48" s="168"/>
      <c r="G48" s="167"/>
      <c r="H48" s="166"/>
      <c r="I48" s="167"/>
      <c r="J48" s="168"/>
      <c r="K48" s="167"/>
      <c r="L48" s="168"/>
      <c r="M48" s="166"/>
      <c r="N48" s="166"/>
      <c r="O48" s="167"/>
      <c r="P48" s="167"/>
      <c r="Q48" s="262"/>
      <c r="R48" s="219"/>
      <c r="S48" s="219"/>
      <c r="T48" s="167"/>
      <c r="U48" s="166"/>
      <c r="V48" s="246"/>
      <c r="W48" s="167"/>
      <c r="X48" s="167"/>
      <c r="Y48" s="167"/>
    </row>
    <row r="49" spans="1:25" ht="15" customHeight="1">
      <c r="A49" s="19"/>
      <c r="B49" s="60"/>
      <c r="C49" s="96" t="s">
        <v>139</v>
      </c>
      <c r="D49" s="98" t="s">
        <v>47</v>
      </c>
      <c r="E49" s="164">
        <v>51120</v>
      </c>
      <c r="F49" s="151"/>
      <c r="G49" s="164"/>
      <c r="H49" s="163"/>
      <c r="I49" s="164"/>
      <c r="J49" s="174"/>
      <c r="K49" s="164"/>
      <c r="L49" s="174"/>
      <c r="M49" s="163"/>
      <c r="N49" s="334">
        <f>(O49/E49-1)*100</f>
        <v>12.79342723004695</v>
      </c>
      <c r="O49" s="164">
        <v>57660</v>
      </c>
      <c r="P49" s="164">
        <f>O49/2</f>
        <v>28830</v>
      </c>
      <c r="Q49" s="261"/>
      <c r="R49" s="218"/>
      <c r="S49" s="218"/>
      <c r="T49" s="164">
        <v>28830</v>
      </c>
      <c r="U49" s="163">
        <v>28830</v>
      </c>
      <c r="V49" s="251">
        <f t="shared" si="7"/>
        <v>0</v>
      </c>
      <c r="W49" s="164">
        <v>28830</v>
      </c>
      <c r="X49" s="164">
        <f>W49*2</f>
        <v>57660</v>
      </c>
      <c r="Y49" s="164">
        <v>57660</v>
      </c>
    </row>
    <row r="50" spans="1:25" ht="15" customHeight="1">
      <c r="A50" s="19"/>
      <c r="B50" s="84" t="s">
        <v>34</v>
      </c>
      <c r="C50" s="96" t="s">
        <v>141</v>
      </c>
      <c r="D50" s="97" t="s">
        <v>48</v>
      </c>
      <c r="E50" s="154">
        <v>41520</v>
      </c>
      <c r="F50" s="158">
        <f>((G50/E50)-1)*100</f>
        <v>11.12716763005781</v>
      </c>
      <c r="G50" s="154">
        <v>46140</v>
      </c>
      <c r="H50" s="175">
        <f>((I50/E50)-1)*100</f>
        <v>17.919075144508678</v>
      </c>
      <c r="I50" s="157">
        <v>48960</v>
      </c>
      <c r="J50" s="175">
        <f>((K50/E50)-1)*100</f>
        <v>15.46242774566473</v>
      </c>
      <c r="K50" s="157">
        <v>47940</v>
      </c>
      <c r="L50" s="158">
        <f>(M50/E50-1)*100</f>
        <v>3.1791907514450823</v>
      </c>
      <c r="M50" s="156">
        <v>42840</v>
      </c>
      <c r="N50" s="334">
        <f>(O50/E50-1)*100</f>
        <v>11.271676300578036</v>
      </c>
      <c r="O50" s="157">
        <v>46200</v>
      </c>
      <c r="P50" s="157">
        <f>O50/2</f>
        <v>23100</v>
      </c>
      <c r="Q50" s="257"/>
      <c r="R50" s="216"/>
      <c r="S50" s="216"/>
      <c r="T50" s="157">
        <v>23100</v>
      </c>
      <c r="U50" s="156">
        <v>25380</v>
      </c>
      <c r="V50" s="241">
        <f t="shared" si="7"/>
        <v>8.983451536643027</v>
      </c>
      <c r="W50" s="157">
        <v>23100</v>
      </c>
      <c r="X50" s="157">
        <v>46200</v>
      </c>
      <c r="Y50" s="157">
        <v>46200</v>
      </c>
    </row>
    <row r="51" spans="1:25" ht="15" customHeight="1">
      <c r="A51" s="19"/>
      <c r="B51" s="60"/>
      <c r="C51" s="96" t="s">
        <v>142</v>
      </c>
      <c r="D51" s="97" t="s">
        <v>49</v>
      </c>
      <c r="E51" s="164"/>
      <c r="F51" s="174"/>
      <c r="G51" s="164"/>
      <c r="H51" s="163"/>
      <c r="I51" s="164"/>
      <c r="J51" s="174"/>
      <c r="K51" s="167"/>
      <c r="L51" s="174"/>
      <c r="M51" s="166"/>
      <c r="N51" s="166"/>
      <c r="O51" s="167"/>
      <c r="P51" s="167"/>
      <c r="Q51" s="262"/>
      <c r="R51" s="219"/>
      <c r="S51" s="219"/>
      <c r="T51" s="167"/>
      <c r="U51" s="166"/>
      <c r="V51" s="246"/>
      <c r="W51" s="167"/>
      <c r="X51" s="167"/>
      <c r="Y51" s="167"/>
    </row>
    <row r="52" spans="1:25" ht="15" customHeight="1" hidden="1">
      <c r="A52" s="19"/>
      <c r="B52" s="84" t="s">
        <v>2</v>
      </c>
      <c r="C52" s="96" t="s">
        <v>143</v>
      </c>
      <c r="D52" s="97" t="s">
        <v>50</v>
      </c>
      <c r="E52" s="154">
        <v>41520</v>
      </c>
      <c r="F52" s="158">
        <f>((G52/E52)-1)*100</f>
        <v>11.12716763005781</v>
      </c>
      <c r="G52" s="154">
        <v>46140</v>
      </c>
      <c r="H52" s="175">
        <f>((I52/E52)-1)*100</f>
        <v>17.919075144508678</v>
      </c>
      <c r="I52" s="157">
        <v>48960</v>
      </c>
      <c r="J52" s="175">
        <f>((K52/E52)-1)*100</f>
        <v>15.46242774566473</v>
      </c>
      <c r="K52" s="161">
        <v>47940</v>
      </c>
      <c r="L52" s="158">
        <f>(M52/E52-1)*100</f>
        <v>3.1791907514450823</v>
      </c>
      <c r="M52" s="177">
        <v>42840</v>
      </c>
      <c r="N52" s="334">
        <f>(O52/E52-1)*100</f>
        <v>5.780346820809257</v>
      </c>
      <c r="O52" s="161">
        <v>43920</v>
      </c>
      <c r="P52" s="157">
        <f>O52/2</f>
        <v>21960</v>
      </c>
      <c r="Q52" s="256">
        <v>4</v>
      </c>
      <c r="R52" s="217"/>
      <c r="S52" s="217"/>
      <c r="T52" s="157">
        <v>21960</v>
      </c>
      <c r="U52" s="156">
        <v>24030</v>
      </c>
      <c r="V52" s="241">
        <f t="shared" si="7"/>
        <v>8.614232209737827</v>
      </c>
      <c r="W52" s="157">
        <v>21960</v>
      </c>
      <c r="X52" s="157">
        <f>W52*2</f>
        <v>43920</v>
      </c>
      <c r="Y52" s="161">
        <v>43920</v>
      </c>
    </row>
    <row r="53" spans="1:25" ht="15" customHeight="1" hidden="1">
      <c r="A53" s="19"/>
      <c r="B53" s="87"/>
      <c r="C53" s="96" t="s">
        <v>144</v>
      </c>
      <c r="D53" s="97" t="s">
        <v>51</v>
      </c>
      <c r="E53" s="167"/>
      <c r="F53" s="168"/>
      <c r="G53" s="167"/>
      <c r="H53" s="166"/>
      <c r="I53" s="167"/>
      <c r="J53" s="168"/>
      <c r="K53" s="167"/>
      <c r="L53" s="168"/>
      <c r="M53" s="166"/>
      <c r="N53" s="163"/>
      <c r="O53" s="167"/>
      <c r="P53" s="164"/>
      <c r="Q53" s="262">
        <v>3</v>
      </c>
      <c r="R53" s="219"/>
      <c r="S53" s="219"/>
      <c r="T53" s="164"/>
      <c r="U53" s="163"/>
      <c r="V53" s="246"/>
      <c r="W53" s="164"/>
      <c r="X53" s="164"/>
      <c r="Y53" s="167"/>
    </row>
    <row r="54" spans="1:25" ht="15" customHeight="1">
      <c r="A54" s="19"/>
      <c r="B54" s="84" t="s">
        <v>19</v>
      </c>
      <c r="C54" s="96" t="s">
        <v>145</v>
      </c>
      <c r="D54" s="98" t="s">
        <v>20</v>
      </c>
      <c r="E54" s="154">
        <v>41520</v>
      </c>
      <c r="F54" s="151">
        <f>((G54/E54)-1)*100</f>
        <v>11.12716763005781</v>
      </c>
      <c r="G54" s="154">
        <v>46140</v>
      </c>
      <c r="H54" s="149">
        <f>((I54/E54)-1)*100</f>
        <v>17.919075144508678</v>
      </c>
      <c r="I54" s="164">
        <v>48960</v>
      </c>
      <c r="J54" s="170">
        <f>((K54/E54)-1)*100</f>
        <v>15.46242774566473</v>
      </c>
      <c r="K54" s="161">
        <v>47940</v>
      </c>
      <c r="L54" s="151">
        <f>(M54/E54-1)*100</f>
        <v>3.1791907514450823</v>
      </c>
      <c r="M54" s="177">
        <v>42840</v>
      </c>
      <c r="N54" s="333">
        <f>(O54/E54-1)*100</f>
        <v>11.271676300578036</v>
      </c>
      <c r="O54" s="161">
        <v>46200</v>
      </c>
      <c r="P54" s="152">
        <f>O54/2</f>
        <v>23100</v>
      </c>
      <c r="Q54" s="256"/>
      <c r="R54" s="217"/>
      <c r="S54" s="217"/>
      <c r="T54" s="152">
        <v>23100</v>
      </c>
      <c r="U54" s="208">
        <v>25380</v>
      </c>
      <c r="V54" s="251">
        <f t="shared" si="7"/>
        <v>8.983451536643027</v>
      </c>
      <c r="W54" s="152">
        <v>23100</v>
      </c>
      <c r="X54" s="152">
        <v>46200</v>
      </c>
      <c r="Y54" s="161">
        <v>46200</v>
      </c>
    </row>
    <row r="55" spans="1:25" ht="15" customHeight="1">
      <c r="A55" s="19"/>
      <c r="B55" s="84" t="s">
        <v>21</v>
      </c>
      <c r="C55" s="99" t="s">
        <v>146</v>
      </c>
      <c r="D55" s="98" t="s">
        <v>149</v>
      </c>
      <c r="E55" s="154">
        <v>39360</v>
      </c>
      <c r="F55" s="158">
        <f>((G55/E55)-1)*100</f>
        <v>11.12804878048781</v>
      </c>
      <c r="G55" s="154">
        <v>43740</v>
      </c>
      <c r="H55" s="175">
        <f>((I55/E55)-1)*100</f>
        <v>17.835365853658548</v>
      </c>
      <c r="I55" s="154">
        <v>46380</v>
      </c>
      <c r="J55" s="175">
        <f>((K55/E55)-1)*100</f>
        <v>15.70121951219512</v>
      </c>
      <c r="K55" s="154">
        <v>45540</v>
      </c>
      <c r="L55" s="158">
        <f>(M55/E55-1)*100</f>
        <v>3.3536585365853577</v>
      </c>
      <c r="M55" s="172">
        <v>40680</v>
      </c>
      <c r="N55" s="329">
        <f>(O55/E55-1)*100</f>
        <v>11.585365853658548</v>
      </c>
      <c r="O55" s="154">
        <v>43920</v>
      </c>
      <c r="P55" s="154">
        <f>O55/2</f>
        <v>21960</v>
      </c>
      <c r="Q55" s="255"/>
      <c r="R55" s="215"/>
      <c r="S55" s="215"/>
      <c r="T55" s="154">
        <v>21960</v>
      </c>
      <c r="U55" s="172">
        <v>24030</v>
      </c>
      <c r="V55" s="241">
        <f t="shared" si="7"/>
        <v>8.614232209737827</v>
      </c>
      <c r="W55" s="154">
        <v>21960</v>
      </c>
      <c r="X55" s="154">
        <f>W55*2</f>
        <v>43920</v>
      </c>
      <c r="Y55" s="154">
        <v>43920</v>
      </c>
    </row>
    <row r="56" spans="1:25" ht="15" customHeight="1">
      <c r="A56" s="19"/>
      <c r="B56" s="60"/>
      <c r="C56" s="99" t="s">
        <v>147</v>
      </c>
      <c r="D56" s="97" t="s">
        <v>23</v>
      </c>
      <c r="E56" s="164"/>
      <c r="F56" s="174"/>
      <c r="G56" s="164"/>
      <c r="H56" s="163"/>
      <c r="I56" s="164"/>
      <c r="J56" s="174"/>
      <c r="K56" s="164"/>
      <c r="L56" s="174"/>
      <c r="M56" s="163"/>
      <c r="N56" s="163"/>
      <c r="O56" s="164"/>
      <c r="P56" s="164"/>
      <c r="Q56" s="261"/>
      <c r="R56" s="218"/>
      <c r="S56" s="218"/>
      <c r="T56" s="164"/>
      <c r="U56" s="163"/>
      <c r="V56" s="248"/>
      <c r="W56" s="164"/>
      <c r="X56" s="164"/>
      <c r="Y56" s="164"/>
    </row>
    <row r="57" spans="1:25" ht="15" customHeight="1">
      <c r="A57" s="19"/>
      <c r="B57" s="60"/>
      <c r="C57" s="99" t="s">
        <v>148</v>
      </c>
      <c r="D57" s="98" t="s">
        <v>25</v>
      </c>
      <c r="E57" s="167"/>
      <c r="F57" s="168"/>
      <c r="G57" s="167"/>
      <c r="H57" s="166"/>
      <c r="I57" s="167"/>
      <c r="J57" s="168"/>
      <c r="K57" s="167"/>
      <c r="L57" s="168"/>
      <c r="M57" s="166"/>
      <c r="N57" s="163"/>
      <c r="O57" s="167"/>
      <c r="P57" s="164"/>
      <c r="Q57" s="262"/>
      <c r="R57" s="219"/>
      <c r="S57" s="219"/>
      <c r="T57" s="164"/>
      <c r="U57" s="163"/>
      <c r="V57" s="246"/>
      <c r="W57" s="164"/>
      <c r="X57" s="164"/>
      <c r="Y57" s="167"/>
    </row>
    <row r="58" spans="1:25" ht="15" customHeight="1">
      <c r="A58" s="19"/>
      <c r="B58" s="84" t="s">
        <v>19</v>
      </c>
      <c r="C58" s="96" t="s">
        <v>150</v>
      </c>
      <c r="D58" s="98" t="s">
        <v>82</v>
      </c>
      <c r="E58" s="167">
        <v>41520</v>
      </c>
      <c r="F58" s="151">
        <f>((G58/E58)-1)*100</f>
        <v>11.12716763005781</v>
      </c>
      <c r="G58" s="167">
        <v>46140</v>
      </c>
      <c r="H58" s="149">
        <f>((I58/E58)-1)*100</f>
        <v>17.919075144508678</v>
      </c>
      <c r="I58" s="164">
        <v>48960</v>
      </c>
      <c r="J58" s="170">
        <f>((K58/E58)-1)*100</f>
        <v>15.46242774566473</v>
      </c>
      <c r="K58" s="161">
        <v>47940</v>
      </c>
      <c r="L58" s="151">
        <f>(M58/E58-1)*100</f>
        <v>3.1791907514450823</v>
      </c>
      <c r="M58" s="177">
        <v>42840</v>
      </c>
      <c r="N58" s="333">
        <f>(O58/E58-1)*100</f>
        <v>11.271676300578036</v>
      </c>
      <c r="O58" s="161">
        <v>46200</v>
      </c>
      <c r="P58" s="152">
        <f>O58/2</f>
        <v>23100</v>
      </c>
      <c r="Q58" s="256"/>
      <c r="R58" s="217"/>
      <c r="S58" s="217"/>
      <c r="T58" s="152">
        <v>23100</v>
      </c>
      <c r="U58" s="208">
        <v>25380</v>
      </c>
      <c r="V58" s="251">
        <f t="shared" si="7"/>
        <v>8.983451536643027</v>
      </c>
      <c r="W58" s="152">
        <v>23100</v>
      </c>
      <c r="X58" s="152">
        <f>W58*2</f>
        <v>46200</v>
      </c>
      <c r="Y58" s="161">
        <v>46200</v>
      </c>
    </row>
    <row r="59" spans="1:25" ht="15" customHeight="1">
      <c r="A59" s="19"/>
      <c r="B59" s="87"/>
      <c r="C59" s="96" t="s">
        <v>151</v>
      </c>
      <c r="D59" s="98" t="s">
        <v>81</v>
      </c>
      <c r="E59" s="169">
        <v>39360</v>
      </c>
      <c r="F59" s="151">
        <f>((G59/E59)-1)*100</f>
        <v>11.12804878048781</v>
      </c>
      <c r="G59" s="169">
        <v>43740</v>
      </c>
      <c r="H59" s="149">
        <f>((I59/E59)-1)*100</f>
        <v>17.835365853658548</v>
      </c>
      <c r="I59" s="169">
        <v>46380</v>
      </c>
      <c r="J59" s="170">
        <f>((K59/E59)-1)*100</f>
        <v>15.70121951219512</v>
      </c>
      <c r="K59" s="169">
        <v>45540</v>
      </c>
      <c r="L59" s="151">
        <f>(M59/E59-1)*100</f>
        <v>3.3536585365853577</v>
      </c>
      <c r="M59" s="247">
        <v>40680</v>
      </c>
      <c r="N59" s="333">
        <f>(O59/E59-1)*100</f>
        <v>11.585365853658548</v>
      </c>
      <c r="O59" s="169">
        <v>43920</v>
      </c>
      <c r="P59" s="152">
        <f>O59/2</f>
        <v>21960</v>
      </c>
      <c r="Q59" s="258"/>
      <c r="R59" s="220"/>
      <c r="S59" s="220"/>
      <c r="T59" s="152">
        <v>21960</v>
      </c>
      <c r="U59" s="208">
        <v>24030</v>
      </c>
      <c r="V59" s="251">
        <f t="shared" si="7"/>
        <v>8.614232209737827</v>
      </c>
      <c r="W59" s="152">
        <v>21960</v>
      </c>
      <c r="X59" s="152">
        <f>W59*2</f>
        <v>43920</v>
      </c>
      <c r="Y59" s="169">
        <v>43920</v>
      </c>
    </row>
    <row r="60" spans="1:25" ht="15" customHeight="1">
      <c r="A60" s="19"/>
      <c r="B60" s="60" t="s">
        <v>34</v>
      </c>
      <c r="C60" s="96" t="s">
        <v>152</v>
      </c>
      <c r="D60" s="98" t="s">
        <v>79</v>
      </c>
      <c r="E60" s="154">
        <v>41520</v>
      </c>
      <c r="F60" s="151">
        <f>((G60/E60)-1)*100</f>
        <v>11.12716763005781</v>
      </c>
      <c r="G60" s="154">
        <v>46140</v>
      </c>
      <c r="H60" s="149">
        <f>((I60/E60)-1)*100</f>
        <v>17.919075144508678</v>
      </c>
      <c r="I60" s="164">
        <v>48960</v>
      </c>
      <c r="J60" s="170">
        <f>((K60/E60)-1)*100</f>
        <v>15.46242774566473</v>
      </c>
      <c r="K60" s="161">
        <v>47940</v>
      </c>
      <c r="L60" s="151">
        <f>(M60/E60-1)*100</f>
        <v>3.1791907514450823</v>
      </c>
      <c r="M60" s="177">
        <v>42840</v>
      </c>
      <c r="N60" s="333">
        <f>(O60/E60-1)*100</f>
        <v>11.271676300578036</v>
      </c>
      <c r="O60" s="161">
        <v>46200</v>
      </c>
      <c r="P60" s="152">
        <f>O60/2</f>
        <v>23100</v>
      </c>
      <c r="Q60" s="256"/>
      <c r="R60" s="217"/>
      <c r="S60" s="217"/>
      <c r="T60" s="152">
        <v>23100</v>
      </c>
      <c r="U60" s="208">
        <v>25380</v>
      </c>
      <c r="V60" s="251">
        <f t="shared" si="7"/>
        <v>8.983451536643027</v>
      </c>
      <c r="W60" s="152">
        <v>23100</v>
      </c>
      <c r="X60" s="152">
        <f>W60*2</f>
        <v>46200</v>
      </c>
      <c r="Y60" s="161">
        <v>46200</v>
      </c>
    </row>
    <row r="61" spans="1:25" ht="15" customHeight="1">
      <c r="A61" s="19"/>
      <c r="B61" s="84" t="s">
        <v>19</v>
      </c>
      <c r="C61" s="96" t="s">
        <v>153</v>
      </c>
      <c r="D61" s="98" t="s">
        <v>78</v>
      </c>
      <c r="E61" s="157">
        <v>39360</v>
      </c>
      <c r="F61" s="158">
        <f>((G61/E61)-1)*100</f>
        <v>11.12804878048781</v>
      </c>
      <c r="G61" s="157">
        <v>43740</v>
      </c>
      <c r="H61" s="175">
        <f>((I61/E61)-1)*100</f>
        <v>17.835365853658548</v>
      </c>
      <c r="I61" s="157">
        <v>46380</v>
      </c>
      <c r="J61" s="175">
        <f>((K61/E61)-1)*100</f>
        <v>15.70121951219512</v>
      </c>
      <c r="K61" s="157">
        <v>45540</v>
      </c>
      <c r="L61" s="158">
        <f>(M61/E61-1)*100</f>
        <v>3.3536585365853577</v>
      </c>
      <c r="M61" s="156">
        <v>40680</v>
      </c>
      <c r="N61" s="329">
        <f>(O61/E61-1)*100</f>
        <v>11.585365853658548</v>
      </c>
      <c r="O61" s="157">
        <v>43920</v>
      </c>
      <c r="P61" s="154">
        <f>O61/2</f>
        <v>21960</v>
      </c>
      <c r="Q61" s="257"/>
      <c r="R61" s="216"/>
      <c r="S61" s="216"/>
      <c r="T61" s="154">
        <v>21960</v>
      </c>
      <c r="U61" s="172">
        <v>24030</v>
      </c>
      <c r="V61" s="241">
        <f t="shared" si="7"/>
        <v>8.614232209737827</v>
      </c>
      <c r="W61" s="154">
        <v>21960</v>
      </c>
      <c r="X61" s="154">
        <f>W61*2</f>
        <v>43920</v>
      </c>
      <c r="Y61" s="157">
        <v>43920</v>
      </c>
    </row>
    <row r="62" spans="1:25" ht="15" customHeight="1">
      <c r="A62" s="19"/>
      <c r="B62" s="87"/>
      <c r="C62" s="96" t="s">
        <v>154</v>
      </c>
      <c r="D62" s="98" t="s">
        <v>83</v>
      </c>
      <c r="E62" s="148"/>
      <c r="F62" s="160"/>
      <c r="G62" s="148"/>
      <c r="H62" s="159"/>
      <c r="I62" s="148"/>
      <c r="J62" s="160"/>
      <c r="K62" s="148"/>
      <c r="L62" s="160"/>
      <c r="M62" s="159"/>
      <c r="N62" s="177"/>
      <c r="O62" s="148"/>
      <c r="P62" s="161"/>
      <c r="Q62" s="254"/>
      <c r="R62" s="214"/>
      <c r="S62" s="214"/>
      <c r="T62" s="161"/>
      <c r="U62" s="177"/>
      <c r="V62" s="246"/>
      <c r="W62" s="161"/>
      <c r="X62" s="161"/>
      <c r="Y62" s="148"/>
    </row>
    <row r="63" spans="1:25" s="6" customFormat="1" ht="15" customHeight="1" thickBot="1">
      <c r="A63" s="28"/>
      <c r="B63" s="88" t="s">
        <v>27</v>
      </c>
      <c r="C63" s="91" t="s">
        <v>155</v>
      </c>
      <c r="D63" s="319" t="s">
        <v>80</v>
      </c>
      <c r="E63" s="176" t="s">
        <v>96</v>
      </c>
      <c r="F63" s="158">
        <f>((G63/E63)-1)*100</f>
        <v>11.12804878048781</v>
      </c>
      <c r="G63" s="176" t="s">
        <v>189</v>
      </c>
      <c r="H63" s="303">
        <f>((I63/E63)-1)*100</f>
        <v>17.835365853658548</v>
      </c>
      <c r="I63" s="176" t="s">
        <v>230</v>
      </c>
      <c r="J63" s="158">
        <f>((K63/E63)-1)*100</f>
        <v>15.70121951219512</v>
      </c>
      <c r="K63" s="176" t="s">
        <v>235</v>
      </c>
      <c r="L63" s="155">
        <f>(M63/E63-1)*100</f>
        <v>3.3536585365853577</v>
      </c>
      <c r="M63" s="249" t="s">
        <v>260</v>
      </c>
      <c r="N63" s="334">
        <f>(O63/E63-1)*100</f>
        <v>11.585365853658548</v>
      </c>
      <c r="O63" s="176" t="s">
        <v>283</v>
      </c>
      <c r="P63" s="157">
        <f>O63/2</f>
        <v>21960</v>
      </c>
      <c r="Q63" s="260"/>
      <c r="R63" s="222" t="s">
        <v>271</v>
      </c>
      <c r="S63" s="222"/>
      <c r="T63" s="157">
        <v>21960</v>
      </c>
      <c r="U63" s="156">
        <v>24030</v>
      </c>
      <c r="V63" s="251">
        <f t="shared" si="7"/>
        <v>8.614232209737827</v>
      </c>
      <c r="W63" s="157">
        <v>21960</v>
      </c>
      <c r="X63" s="157">
        <f>W63*2</f>
        <v>43920</v>
      </c>
      <c r="Y63" s="176" t="s">
        <v>283</v>
      </c>
    </row>
    <row r="64" spans="1:25" ht="15" customHeight="1">
      <c r="A64" s="19"/>
      <c r="B64" s="314" t="s">
        <v>21</v>
      </c>
      <c r="C64" s="320" t="s">
        <v>156</v>
      </c>
      <c r="D64" s="321" t="s">
        <v>31</v>
      </c>
      <c r="E64" s="322">
        <v>39360</v>
      </c>
      <c r="F64" s="323">
        <f>((G64/E64)-1)*100</f>
        <v>11.12804878048781</v>
      </c>
      <c r="G64" s="322">
        <v>43740</v>
      </c>
      <c r="H64" s="324">
        <f>((I64/E64)-1)*100</f>
        <v>17.835365853658548</v>
      </c>
      <c r="I64" s="322">
        <v>46380</v>
      </c>
      <c r="J64" s="324">
        <f>((K64/E64)-1)*100</f>
        <v>15.70121951219512</v>
      </c>
      <c r="K64" s="322">
        <v>45540</v>
      </c>
      <c r="L64" s="323">
        <f>(M64/E64-1)*100</f>
        <v>3.3536585365853577</v>
      </c>
      <c r="M64" s="325">
        <v>40680</v>
      </c>
      <c r="N64" s="336">
        <f>(O64/E64-1)*100</f>
        <v>11.585365853658548</v>
      </c>
      <c r="O64" s="322">
        <v>43920</v>
      </c>
      <c r="P64" s="322">
        <f>O64/2</f>
        <v>21960</v>
      </c>
      <c r="Q64" s="255"/>
      <c r="R64" s="215"/>
      <c r="S64" s="215"/>
      <c r="T64" s="322">
        <v>21960</v>
      </c>
      <c r="U64" s="325">
        <v>24030</v>
      </c>
      <c r="V64" s="241">
        <f t="shared" si="7"/>
        <v>8.614232209737827</v>
      </c>
      <c r="W64" s="322">
        <v>21960</v>
      </c>
      <c r="X64" s="322">
        <f>W64*2</f>
        <v>43920</v>
      </c>
      <c r="Y64" s="322">
        <v>43920</v>
      </c>
    </row>
    <row r="65" spans="1:25" ht="15" customHeight="1">
      <c r="A65" s="19"/>
      <c r="B65" s="60"/>
      <c r="C65" s="99" t="s">
        <v>158</v>
      </c>
      <c r="D65" s="98" t="s">
        <v>186</v>
      </c>
      <c r="E65" s="164"/>
      <c r="F65" s="174"/>
      <c r="G65" s="164"/>
      <c r="H65" s="163"/>
      <c r="I65" s="164"/>
      <c r="J65" s="174"/>
      <c r="K65" s="164"/>
      <c r="L65" s="174"/>
      <c r="M65" s="163"/>
      <c r="N65" s="163"/>
      <c r="O65" s="164"/>
      <c r="P65" s="164"/>
      <c r="Q65" s="261"/>
      <c r="R65" s="218"/>
      <c r="S65" s="218"/>
      <c r="T65" s="164"/>
      <c r="U65" s="163"/>
      <c r="V65" s="248"/>
      <c r="W65" s="164"/>
      <c r="X65" s="164"/>
      <c r="Y65" s="164"/>
    </row>
    <row r="66" spans="1:25" ht="15" customHeight="1">
      <c r="A66" s="19"/>
      <c r="B66" s="60"/>
      <c r="C66" s="96" t="s">
        <v>159</v>
      </c>
      <c r="D66" s="97" t="s">
        <v>33</v>
      </c>
      <c r="E66" s="164"/>
      <c r="F66" s="174"/>
      <c r="G66" s="164"/>
      <c r="H66" s="163"/>
      <c r="I66" s="164"/>
      <c r="J66" s="174"/>
      <c r="K66" s="164"/>
      <c r="L66" s="174"/>
      <c r="M66" s="163"/>
      <c r="N66" s="163"/>
      <c r="O66" s="164"/>
      <c r="P66" s="164"/>
      <c r="Q66" s="261"/>
      <c r="R66" s="218"/>
      <c r="S66" s="218"/>
      <c r="T66" s="164"/>
      <c r="U66" s="163"/>
      <c r="V66" s="248"/>
      <c r="W66" s="164"/>
      <c r="X66" s="164"/>
      <c r="Y66" s="164"/>
    </row>
    <row r="67" spans="1:25" ht="15" customHeight="1" thickBot="1">
      <c r="A67" s="19"/>
      <c r="B67" s="103"/>
      <c r="C67" s="104" t="s">
        <v>160</v>
      </c>
      <c r="D67" s="105" t="s">
        <v>30</v>
      </c>
      <c r="E67" s="297"/>
      <c r="F67" s="296"/>
      <c r="G67" s="297"/>
      <c r="H67" s="326"/>
      <c r="I67" s="297"/>
      <c r="J67" s="296"/>
      <c r="K67" s="297"/>
      <c r="L67" s="296"/>
      <c r="M67" s="326"/>
      <c r="N67" s="326"/>
      <c r="O67" s="297"/>
      <c r="P67" s="297"/>
      <c r="Q67" s="261">
        <v>18</v>
      </c>
      <c r="R67" s="218"/>
      <c r="S67" s="218"/>
      <c r="T67" s="297"/>
      <c r="U67" s="326"/>
      <c r="V67" s="246"/>
      <c r="W67" s="297"/>
      <c r="X67" s="297"/>
      <c r="Y67" s="297"/>
    </row>
    <row r="68" spans="1:25" ht="15" customHeight="1">
      <c r="A68" s="19"/>
      <c r="B68" s="60" t="s">
        <v>5</v>
      </c>
      <c r="C68" s="93" t="s">
        <v>161</v>
      </c>
      <c r="D68" s="95" t="s">
        <v>165</v>
      </c>
      <c r="E68" s="161">
        <v>34980</v>
      </c>
      <c r="F68" s="155">
        <f>((G68/E68)-1)*100</f>
        <v>11.14922813036021</v>
      </c>
      <c r="G68" s="161">
        <v>38880</v>
      </c>
      <c r="H68" s="165">
        <f>((I68/E68)-1)*100</f>
        <v>17.83876500857633</v>
      </c>
      <c r="I68" s="161">
        <v>41220</v>
      </c>
      <c r="J68" s="165">
        <f>((K68/E68)-1)*100</f>
        <v>15.780445969125223</v>
      </c>
      <c r="K68" s="161">
        <v>40500</v>
      </c>
      <c r="L68" s="155">
        <f>(M68/E68-1)*100</f>
        <v>3.430531732418518</v>
      </c>
      <c r="M68" s="177">
        <v>36180</v>
      </c>
      <c r="N68" s="335">
        <f>(O68/E68-1)*100</f>
        <v>11.663807890222987</v>
      </c>
      <c r="O68" s="161">
        <v>39060</v>
      </c>
      <c r="P68" s="164">
        <f>O68/2</f>
        <v>19530</v>
      </c>
      <c r="Q68" s="257"/>
      <c r="R68" s="216"/>
      <c r="S68" s="216"/>
      <c r="T68" s="164">
        <v>19530</v>
      </c>
      <c r="U68" s="163">
        <v>21360</v>
      </c>
      <c r="V68" s="241">
        <f t="shared" si="7"/>
        <v>8.56741573033708</v>
      </c>
      <c r="W68" s="164">
        <v>19530</v>
      </c>
      <c r="X68" s="164">
        <f>W68*2</f>
        <v>39060</v>
      </c>
      <c r="Y68" s="161">
        <v>39060</v>
      </c>
    </row>
    <row r="69" spans="1:25" ht="15" customHeight="1">
      <c r="A69" s="19"/>
      <c r="B69" s="60"/>
      <c r="C69" s="96" t="s">
        <v>162</v>
      </c>
      <c r="D69" s="98" t="s">
        <v>7</v>
      </c>
      <c r="E69" s="161"/>
      <c r="F69" s="2"/>
      <c r="G69" s="161"/>
      <c r="H69" s="177"/>
      <c r="I69" s="161"/>
      <c r="J69" s="2"/>
      <c r="K69" s="161"/>
      <c r="L69" s="2"/>
      <c r="M69" s="177"/>
      <c r="N69" s="177"/>
      <c r="O69" s="161"/>
      <c r="P69" s="161"/>
      <c r="Q69" s="256"/>
      <c r="R69" s="217"/>
      <c r="S69" s="217"/>
      <c r="T69" s="161"/>
      <c r="U69" s="177"/>
      <c r="V69" s="248"/>
      <c r="W69" s="161"/>
      <c r="X69" s="161"/>
      <c r="Y69" s="161"/>
    </row>
    <row r="70" spans="1:25" ht="15" customHeight="1">
      <c r="A70" s="19"/>
      <c r="B70" s="60"/>
      <c r="C70" s="96" t="s">
        <v>163</v>
      </c>
      <c r="D70" s="98" t="s">
        <v>8</v>
      </c>
      <c r="E70" s="164"/>
      <c r="F70" s="174"/>
      <c r="G70" s="164"/>
      <c r="H70" s="163"/>
      <c r="I70" s="164"/>
      <c r="J70" s="174"/>
      <c r="K70" s="164"/>
      <c r="L70" s="174"/>
      <c r="M70" s="163"/>
      <c r="N70" s="163"/>
      <c r="O70" s="164"/>
      <c r="P70" s="164"/>
      <c r="Q70" s="261"/>
      <c r="R70" s="218"/>
      <c r="S70" s="218" t="s">
        <v>273</v>
      </c>
      <c r="T70" s="164"/>
      <c r="U70" s="163"/>
      <c r="V70" s="248"/>
      <c r="W70" s="164"/>
      <c r="X70" s="164"/>
      <c r="Y70" s="164"/>
    </row>
    <row r="71" spans="1:25" ht="15" customHeight="1">
      <c r="A71" s="19"/>
      <c r="B71" s="60"/>
      <c r="C71" s="96" t="s">
        <v>164</v>
      </c>
      <c r="D71" s="97" t="s">
        <v>9</v>
      </c>
      <c r="E71" s="164"/>
      <c r="F71" s="174"/>
      <c r="G71" s="164"/>
      <c r="H71" s="163"/>
      <c r="I71" s="164"/>
      <c r="J71" s="174"/>
      <c r="K71" s="164"/>
      <c r="L71" s="174"/>
      <c r="M71" s="163"/>
      <c r="N71" s="163"/>
      <c r="O71" s="164"/>
      <c r="P71" s="164"/>
      <c r="Q71" s="261"/>
      <c r="R71" s="218"/>
      <c r="S71" s="218"/>
      <c r="T71" s="164"/>
      <c r="U71" s="163"/>
      <c r="V71" s="246"/>
      <c r="W71" s="164"/>
      <c r="X71" s="164"/>
      <c r="Y71" s="164"/>
    </row>
    <row r="72" spans="1:25" ht="15" customHeight="1">
      <c r="A72" s="19"/>
      <c r="B72" s="84" t="s">
        <v>11</v>
      </c>
      <c r="C72" s="101" t="s">
        <v>166</v>
      </c>
      <c r="D72" s="98" t="s">
        <v>187</v>
      </c>
      <c r="E72" s="154">
        <v>34980</v>
      </c>
      <c r="F72" s="158">
        <f>((G72/E72)-1)*100</f>
        <v>11.14922813036021</v>
      </c>
      <c r="G72" s="154">
        <v>38880</v>
      </c>
      <c r="H72" s="175">
        <f>((I72/E72)-1)*100</f>
        <v>17.83876500857633</v>
      </c>
      <c r="I72" s="154">
        <v>41220</v>
      </c>
      <c r="J72" s="175">
        <f>((K72/E72)-1)*100</f>
        <v>15.780445969125223</v>
      </c>
      <c r="K72" s="154">
        <v>40500</v>
      </c>
      <c r="L72" s="158">
        <f>(M72/E72-1)*100</f>
        <v>3.430531732418518</v>
      </c>
      <c r="M72" s="172">
        <v>36180</v>
      </c>
      <c r="N72" s="329">
        <f>(O72/E72-1)*100</f>
        <v>11.663807890222987</v>
      </c>
      <c r="O72" s="154">
        <v>39060</v>
      </c>
      <c r="P72" s="154">
        <f>O72/2</f>
        <v>19530</v>
      </c>
      <c r="Q72" s="255"/>
      <c r="R72" s="215"/>
      <c r="S72" s="215"/>
      <c r="T72" s="154">
        <v>19530</v>
      </c>
      <c r="U72" s="172">
        <v>21360</v>
      </c>
      <c r="V72" s="241">
        <f t="shared" si="7"/>
        <v>8.56741573033708</v>
      </c>
      <c r="W72" s="154">
        <v>19530</v>
      </c>
      <c r="X72" s="154">
        <f>W72*2</f>
        <v>39060</v>
      </c>
      <c r="Y72" s="154">
        <v>39060</v>
      </c>
    </row>
    <row r="73" spans="1:25" ht="15" customHeight="1">
      <c r="A73" s="19"/>
      <c r="B73" s="60"/>
      <c r="C73" s="96" t="s">
        <v>167</v>
      </c>
      <c r="D73" s="97" t="s">
        <v>14</v>
      </c>
      <c r="E73" s="164"/>
      <c r="F73" s="174"/>
      <c r="G73" s="164"/>
      <c r="H73" s="163"/>
      <c r="I73" s="164"/>
      <c r="J73" s="174"/>
      <c r="K73" s="164"/>
      <c r="L73" s="174"/>
      <c r="M73" s="163"/>
      <c r="N73" s="163"/>
      <c r="O73" s="164"/>
      <c r="P73" s="164"/>
      <c r="Q73" s="261"/>
      <c r="R73" s="218"/>
      <c r="S73" s="218"/>
      <c r="T73" s="164"/>
      <c r="U73" s="163"/>
      <c r="V73" s="248"/>
      <c r="W73" s="164"/>
      <c r="X73" s="164"/>
      <c r="Y73" s="164"/>
    </row>
    <row r="74" spans="1:25" ht="15" customHeight="1">
      <c r="A74" s="19"/>
      <c r="B74" s="60"/>
      <c r="C74" s="101" t="s">
        <v>168</v>
      </c>
      <c r="D74" s="97" t="s">
        <v>75</v>
      </c>
      <c r="E74" s="167"/>
      <c r="F74" s="168"/>
      <c r="G74" s="167"/>
      <c r="H74" s="166"/>
      <c r="I74" s="167"/>
      <c r="J74" s="168"/>
      <c r="K74" s="167"/>
      <c r="L74" s="168"/>
      <c r="M74" s="166"/>
      <c r="N74" s="163"/>
      <c r="O74" s="167"/>
      <c r="P74" s="164"/>
      <c r="Q74" s="262"/>
      <c r="R74" s="219"/>
      <c r="S74" s="219"/>
      <c r="T74" s="164"/>
      <c r="U74" s="163"/>
      <c r="V74" s="246"/>
      <c r="W74" s="164"/>
      <c r="X74" s="164"/>
      <c r="Y74" s="167"/>
    </row>
    <row r="75" spans="1:25" ht="15" customHeight="1">
      <c r="A75" s="19"/>
      <c r="B75" s="84" t="s">
        <v>16</v>
      </c>
      <c r="C75" s="96" t="s">
        <v>170</v>
      </c>
      <c r="D75" s="98" t="s">
        <v>17</v>
      </c>
      <c r="E75" s="154">
        <v>34980</v>
      </c>
      <c r="F75" s="158">
        <f>((G75/E75)-1)*100</f>
        <v>11.14922813036021</v>
      </c>
      <c r="G75" s="154">
        <v>38880</v>
      </c>
      <c r="H75" s="175">
        <f>((I75/E75)-1)*100</f>
        <v>17.83876500857633</v>
      </c>
      <c r="I75" s="154">
        <v>41220</v>
      </c>
      <c r="J75" s="175">
        <f>((K75/E75)-1)*100</f>
        <v>15.780445969125223</v>
      </c>
      <c r="K75" s="154">
        <v>40500</v>
      </c>
      <c r="L75" s="158">
        <f>(M75/E75-1)*100</f>
        <v>3.430531732418518</v>
      </c>
      <c r="M75" s="172">
        <v>36180</v>
      </c>
      <c r="N75" s="329">
        <f>(O75/E75-1)*100</f>
        <v>14.408233276157812</v>
      </c>
      <c r="O75" s="154">
        <v>40020</v>
      </c>
      <c r="P75" s="154">
        <f>O75/2</f>
        <v>20010</v>
      </c>
      <c r="Q75" s="255">
        <v>7</v>
      </c>
      <c r="R75" s="215">
        <v>51200</v>
      </c>
      <c r="S75" s="215"/>
      <c r="T75" s="154">
        <v>20010</v>
      </c>
      <c r="U75" s="172">
        <v>21900</v>
      </c>
      <c r="V75" s="241">
        <f t="shared" si="7"/>
        <v>8.630136986301373</v>
      </c>
      <c r="W75" s="154">
        <v>20010</v>
      </c>
      <c r="X75" s="154">
        <f>W75*2</f>
        <v>40020</v>
      </c>
      <c r="Y75" s="154">
        <v>40020</v>
      </c>
    </row>
    <row r="76" spans="1:25" ht="15" customHeight="1" thickBot="1">
      <c r="A76" s="19"/>
      <c r="B76" s="103"/>
      <c r="C76" s="104" t="s">
        <v>171</v>
      </c>
      <c r="D76" s="373" t="s">
        <v>188</v>
      </c>
      <c r="E76" s="297"/>
      <c r="F76" s="296"/>
      <c r="G76" s="297"/>
      <c r="H76" s="326"/>
      <c r="I76" s="297"/>
      <c r="J76" s="296"/>
      <c r="K76" s="297"/>
      <c r="L76" s="296"/>
      <c r="M76" s="326"/>
      <c r="N76" s="326"/>
      <c r="O76" s="297"/>
      <c r="P76" s="297"/>
      <c r="Q76" s="263">
        <v>20</v>
      </c>
      <c r="R76" s="223"/>
      <c r="S76" s="223"/>
      <c r="T76" s="297"/>
      <c r="U76" s="326"/>
      <c r="V76" s="374"/>
      <c r="W76" s="297"/>
      <c r="X76" s="297"/>
      <c r="Y76" s="297"/>
    </row>
    <row r="77" spans="2:25" ht="15" customHeight="1">
      <c r="B77" s="20"/>
      <c r="C77" s="147"/>
      <c r="D77" s="77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375"/>
      <c r="R77" s="376"/>
      <c r="S77" s="376"/>
      <c r="T77" s="174"/>
      <c r="U77" s="174"/>
      <c r="V77" s="155"/>
      <c r="W77" s="174"/>
      <c r="X77" s="174"/>
      <c r="Y77" s="174"/>
    </row>
    <row r="78" spans="2:25" ht="15" customHeight="1">
      <c r="B78" s="20"/>
      <c r="C78" s="147"/>
      <c r="D78" s="77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375"/>
      <c r="R78" s="376"/>
      <c r="S78" s="376"/>
      <c r="T78" s="174"/>
      <c r="U78" s="174"/>
      <c r="V78" s="155"/>
      <c r="W78" s="174"/>
      <c r="X78" s="174"/>
      <c r="Y78" s="174"/>
    </row>
    <row r="79" spans="2:23" ht="15" customHeight="1">
      <c r="B79" s="20"/>
      <c r="C79" s="147"/>
      <c r="D79" s="6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" t="e">
        <f>#REF!+Q76+Q75+#REF!+Q67+Q53+Q52+Q35+Q34+Q33+Q30+Q32+Q18</f>
        <v>#REF!</v>
      </c>
      <c r="T79" s="141"/>
      <c r="U79" s="141"/>
      <c r="W79" s="141"/>
    </row>
    <row r="80" spans="2:4" ht="13.5">
      <c r="B80" s="27" t="s">
        <v>173</v>
      </c>
      <c r="C80" s="27"/>
      <c r="D80" s="23" t="s">
        <v>176</v>
      </c>
    </row>
    <row r="81" spans="2:4" ht="13.5">
      <c r="B81" s="27"/>
      <c r="C81" s="27"/>
      <c r="D81" s="23"/>
    </row>
    <row r="82" spans="2:4" ht="13.5">
      <c r="B82" s="27" t="s">
        <v>174</v>
      </c>
      <c r="C82" s="27"/>
      <c r="D82" s="23" t="s">
        <v>175</v>
      </c>
    </row>
    <row r="83" spans="2:4" ht="13.5">
      <c r="B83" s="27"/>
      <c r="C83" s="27"/>
      <c r="D83" s="23"/>
    </row>
    <row r="84" spans="2:4" ht="13.5">
      <c r="B84" s="27" t="s">
        <v>101</v>
      </c>
      <c r="C84" s="27"/>
      <c r="D84" s="23" t="s">
        <v>177</v>
      </c>
    </row>
    <row r="85" spans="2:4" ht="13.5">
      <c r="B85" s="20"/>
      <c r="C85" s="21"/>
      <c r="D85" s="22"/>
    </row>
    <row r="87" ht="13.5">
      <c r="B87" s="1"/>
    </row>
    <row r="88" ht="13.5">
      <c r="B88" s="1"/>
    </row>
    <row r="89" ht="13.5">
      <c r="B89" s="1"/>
    </row>
    <row r="90" ht="13.5">
      <c r="B90" s="1"/>
    </row>
  </sheetData>
  <mergeCells count="1">
    <mergeCell ref="Y39:Y4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6">
      <selection activeCell="C21" sqref="C21"/>
    </sheetView>
  </sheetViews>
  <sheetFormatPr defaultColWidth="9.00390625" defaultRowHeight="12.75"/>
  <cols>
    <col min="1" max="1" width="5.25390625" style="191" customWidth="1"/>
    <col min="2" max="2" width="19.00390625" style="191" customWidth="1"/>
    <col min="3" max="3" width="50.25390625" style="191" customWidth="1"/>
    <col min="4" max="4" width="0" style="191" hidden="1" customWidth="1"/>
    <col min="5" max="5" width="6.00390625" style="191" hidden="1" customWidth="1"/>
    <col min="6" max="6" width="8.625" style="191" hidden="1" customWidth="1"/>
    <col min="7" max="7" width="5.875" style="191" hidden="1" customWidth="1"/>
    <col min="8" max="8" width="8.00390625" style="191" hidden="1" customWidth="1"/>
    <col min="9" max="10" width="0" style="191" hidden="1" customWidth="1"/>
    <col min="11" max="11" width="11.75390625" style="191" hidden="1" customWidth="1"/>
    <col min="12" max="12" width="19.00390625" style="191" hidden="1" customWidth="1"/>
    <col min="13" max="13" width="10.625" style="191" hidden="1" customWidth="1"/>
    <col min="14" max="14" width="19.00390625" style="191" hidden="1" customWidth="1"/>
    <col min="15" max="15" width="19.625" style="191" customWidth="1"/>
    <col min="16" max="16" width="19.125" style="191" customWidth="1"/>
    <col min="17" max="16384" width="9.125" style="191" customWidth="1"/>
  </cols>
  <sheetData>
    <row r="1" spans="1:15" ht="15">
      <c r="A1" s="8" t="s">
        <v>178</v>
      </c>
      <c r="B1" s="9"/>
      <c r="C1" s="9"/>
      <c r="D1" s="9"/>
      <c r="E1" s="190"/>
      <c r="F1" s="190"/>
      <c r="G1" s="139"/>
      <c r="H1" s="139"/>
      <c r="I1" s="190"/>
      <c r="J1" s="190"/>
      <c r="K1" s="190"/>
      <c r="L1" s="190"/>
      <c r="M1" s="190"/>
      <c r="N1" s="190"/>
      <c r="O1" s="190"/>
    </row>
    <row r="2" spans="1:15" ht="15">
      <c r="A2" s="8" t="s">
        <v>179</v>
      </c>
      <c r="B2" s="9"/>
      <c r="C2" s="9"/>
      <c r="D2" s="9"/>
      <c r="E2" s="190"/>
      <c r="F2" s="190"/>
      <c r="G2" s="192"/>
      <c r="H2" s="193"/>
      <c r="I2" s="190"/>
      <c r="J2" s="190"/>
      <c r="K2" s="190"/>
      <c r="L2" s="190"/>
      <c r="M2" s="190"/>
      <c r="N2" s="190"/>
      <c r="O2" s="190"/>
    </row>
    <row r="3" spans="1:15" ht="15">
      <c r="A3" s="8" t="s">
        <v>180</v>
      </c>
      <c r="B3" s="9"/>
      <c r="C3" s="9"/>
      <c r="D3" s="9"/>
      <c r="E3" s="1"/>
      <c r="F3" s="1"/>
      <c r="G3" s="6"/>
      <c r="H3" s="22"/>
      <c r="I3" s="185"/>
      <c r="J3" s="186"/>
      <c r="K3" s="185"/>
      <c r="L3" s="185"/>
      <c r="M3" s="186"/>
      <c r="N3" s="185"/>
      <c r="O3" s="185"/>
    </row>
    <row r="4" spans="1:15" ht="15">
      <c r="A4" s="8"/>
      <c r="B4" s="9"/>
      <c r="C4" s="9"/>
      <c r="D4" s="9"/>
      <c r="E4" s="1"/>
      <c r="F4" s="1"/>
      <c r="G4" s="6"/>
      <c r="H4" s="22"/>
      <c r="I4" s="185"/>
      <c r="J4" s="186"/>
      <c r="K4" s="185"/>
      <c r="L4" s="185"/>
      <c r="M4" s="186"/>
      <c r="N4" s="185"/>
      <c r="O4" s="185"/>
    </row>
    <row r="5" spans="1:17" ht="14.25">
      <c r="A5" s="17" t="s">
        <v>328</v>
      </c>
      <c r="B5" s="2"/>
      <c r="C5" s="2"/>
      <c r="D5" s="4"/>
      <c r="E5" s="4"/>
      <c r="F5" s="4"/>
      <c r="G5" s="6"/>
      <c r="H5" s="4"/>
      <c r="I5" s="185"/>
      <c r="J5" s="186"/>
      <c r="K5" s="185"/>
      <c r="L5" s="185"/>
      <c r="M5" s="186"/>
      <c r="N5" s="185"/>
      <c r="O5" s="185"/>
      <c r="P5" s="1"/>
      <c r="Q5" s="1"/>
    </row>
    <row r="6" spans="1:15" ht="15">
      <c r="A6" s="200"/>
      <c r="B6" s="198"/>
      <c r="C6" s="200"/>
      <c r="D6" s="198"/>
      <c r="E6" s="198"/>
      <c r="F6" s="198"/>
      <c r="G6" s="199"/>
      <c r="H6" s="198"/>
      <c r="I6" s="192"/>
      <c r="J6" s="186"/>
      <c r="K6" s="192"/>
      <c r="L6" s="192"/>
      <c r="M6" s="186"/>
      <c r="N6" s="192"/>
      <c r="O6" s="192"/>
    </row>
    <row r="7" spans="1:15" ht="15">
      <c r="A7" s="200"/>
      <c r="B7" s="198"/>
      <c r="C7" s="200"/>
      <c r="D7" s="198"/>
      <c r="E7" s="198"/>
      <c r="F7" s="198"/>
      <c r="G7" s="199"/>
      <c r="H7" s="198"/>
      <c r="I7" s="192"/>
      <c r="J7" s="186"/>
      <c r="K7" s="192"/>
      <c r="L7" s="192"/>
      <c r="M7" s="186"/>
      <c r="N7" s="192"/>
      <c r="O7" s="192"/>
    </row>
    <row r="8" spans="1:15" ht="15">
      <c r="A8" s="16" t="s">
        <v>327</v>
      </c>
      <c r="B8" s="198"/>
      <c r="C8" s="16"/>
      <c r="D8" s="10"/>
      <c r="E8" s="201"/>
      <c r="F8" s="201"/>
      <c r="G8" s="199"/>
      <c r="H8" s="198"/>
      <c r="I8" s="192"/>
      <c r="J8" s="186"/>
      <c r="K8" s="192"/>
      <c r="L8" s="192"/>
      <c r="M8" s="186"/>
      <c r="N8" s="192"/>
      <c r="O8" s="192"/>
    </row>
    <row r="9" spans="1:15" ht="15">
      <c r="A9" s="16"/>
      <c r="B9" s="198"/>
      <c r="C9" s="16"/>
      <c r="D9" s="10"/>
      <c r="E9" s="198"/>
      <c r="F9" s="202"/>
      <c r="G9" s="199"/>
      <c r="H9" s="198"/>
      <c r="I9" s="192"/>
      <c r="J9" s="186"/>
      <c r="K9" s="192"/>
      <c r="L9" s="192"/>
      <c r="M9" s="186"/>
      <c r="N9" s="192"/>
      <c r="O9" s="192"/>
    </row>
    <row r="10" spans="1:15" ht="15">
      <c r="A10" s="16" t="s">
        <v>91</v>
      </c>
      <c r="B10" s="16"/>
      <c r="C10" s="16" t="s">
        <v>254</v>
      </c>
      <c r="D10" s="142"/>
      <c r="E10" s="142"/>
      <c r="F10" s="196"/>
      <c r="G10" s="195"/>
      <c r="H10" s="194"/>
      <c r="I10" s="111"/>
      <c r="J10" s="186"/>
      <c r="K10" s="111"/>
      <c r="L10" s="111"/>
      <c r="M10" s="186"/>
      <c r="N10" s="111"/>
      <c r="O10" s="111"/>
    </row>
    <row r="11" spans="1:15" ht="30" customHeight="1" thickBot="1">
      <c r="A11" s="142"/>
      <c r="B11" s="27"/>
      <c r="C11" s="27"/>
      <c r="D11" s="142"/>
      <c r="E11" s="142"/>
      <c r="F11" s="179" t="s">
        <v>229</v>
      </c>
      <c r="G11" s="66"/>
      <c r="H11" s="66"/>
      <c r="I11" s="12"/>
      <c r="J11" s="12"/>
      <c r="K11" s="12"/>
      <c r="L11" s="12"/>
      <c r="M11" s="12"/>
      <c r="N11" s="12"/>
      <c r="O11" s="12"/>
    </row>
    <row r="12" spans="1:15" ht="12.75" hidden="1" thickBot="1">
      <c r="A12" s="142"/>
      <c r="B12" s="27"/>
      <c r="C12" s="27"/>
      <c r="D12" s="142"/>
      <c r="E12" s="142"/>
      <c r="F12" s="139">
        <v>300</v>
      </c>
      <c r="G12" s="139"/>
      <c r="H12" s="139">
        <v>330</v>
      </c>
      <c r="I12" s="139"/>
      <c r="J12" s="139">
        <v>300</v>
      </c>
      <c r="K12" s="139"/>
      <c r="L12" s="139"/>
      <c r="M12" s="139">
        <v>287</v>
      </c>
      <c r="N12" s="139"/>
      <c r="O12" s="139"/>
    </row>
    <row r="13" spans="1:15" ht="12.75" hidden="1" thickBot="1">
      <c r="A13" s="142"/>
      <c r="B13" s="27"/>
      <c r="C13" s="27"/>
      <c r="D13" s="142"/>
      <c r="E13" s="142"/>
      <c r="F13" s="140">
        <v>160</v>
      </c>
      <c r="G13" s="140"/>
      <c r="H13" s="140">
        <v>176</v>
      </c>
      <c r="I13" s="140"/>
      <c r="J13" s="140">
        <v>173</v>
      </c>
      <c r="K13" s="140"/>
      <c r="L13" s="140"/>
      <c r="M13" s="140">
        <v>153</v>
      </c>
      <c r="N13" s="140"/>
      <c r="O13" s="140"/>
    </row>
    <row r="14" spans="2:15" ht="15" hidden="1" thickBot="1">
      <c r="B14" s="2"/>
      <c r="C14" s="184"/>
      <c r="D14" s="188"/>
      <c r="E14" s="185"/>
      <c r="F14" s="140">
        <v>120</v>
      </c>
      <c r="G14" s="140"/>
      <c r="H14" s="140">
        <v>117</v>
      </c>
      <c r="I14" s="140"/>
      <c r="J14" s="140">
        <v>117</v>
      </c>
      <c r="K14" s="140"/>
      <c r="L14" s="140"/>
      <c r="M14" s="140">
        <v>102</v>
      </c>
      <c r="N14" s="140"/>
      <c r="O14" s="140"/>
    </row>
    <row r="15" spans="2:15" ht="15" hidden="1" thickBot="1">
      <c r="B15" s="2"/>
      <c r="C15" s="183"/>
      <c r="D15" s="188"/>
      <c r="E15" s="2"/>
      <c r="F15" s="1"/>
      <c r="G15" s="6"/>
      <c r="H15" s="188"/>
      <c r="I15" s="187"/>
      <c r="J15" s="189"/>
      <c r="K15" s="187"/>
      <c r="L15" s="187"/>
      <c r="M15" s="189"/>
      <c r="N15" s="187"/>
      <c r="O15" s="187"/>
    </row>
    <row r="16" spans="1:16" ht="46.5" thickBot="1">
      <c r="A16" s="378"/>
      <c r="B16" s="26" t="s">
        <v>192</v>
      </c>
      <c r="C16" s="26" t="s">
        <v>338</v>
      </c>
      <c r="D16" s="379" t="s">
        <v>258</v>
      </c>
      <c r="E16" s="24" t="s">
        <v>255</v>
      </c>
      <c r="F16" s="24" t="s">
        <v>257</v>
      </c>
      <c r="G16" s="24" t="s">
        <v>255</v>
      </c>
      <c r="H16" s="24" t="s">
        <v>257</v>
      </c>
      <c r="I16" s="24" t="s">
        <v>255</v>
      </c>
      <c r="J16" s="380" t="s">
        <v>257</v>
      </c>
      <c r="K16" s="24" t="s">
        <v>255</v>
      </c>
      <c r="L16" s="381" t="s">
        <v>278</v>
      </c>
      <c r="M16" s="382" t="s">
        <v>279</v>
      </c>
      <c r="N16" s="381" t="s">
        <v>310</v>
      </c>
      <c r="O16" s="381" t="s">
        <v>334</v>
      </c>
      <c r="P16" s="381" t="s">
        <v>337</v>
      </c>
    </row>
    <row r="17" spans="1:16" ht="19.5" customHeight="1" thickBot="1">
      <c r="A17" s="27"/>
      <c r="B17" s="383" t="s">
        <v>245</v>
      </c>
      <c r="C17" s="384" t="s">
        <v>40</v>
      </c>
      <c r="D17" s="385"/>
      <c r="E17" s="386"/>
      <c r="F17" s="377"/>
      <c r="G17" s="386"/>
      <c r="H17" s="387"/>
      <c r="I17" s="388"/>
      <c r="J17" s="387"/>
      <c r="K17" s="389"/>
      <c r="L17" s="388"/>
      <c r="M17" s="377"/>
      <c r="N17" s="388"/>
      <c r="O17" s="388">
        <v>23000</v>
      </c>
      <c r="P17" s="328">
        <v>17500</v>
      </c>
    </row>
    <row r="18" spans="1:16" ht="19.5" customHeight="1" thickBot="1">
      <c r="A18" s="27"/>
      <c r="B18" s="383" t="s">
        <v>247</v>
      </c>
      <c r="C18" s="384" t="s">
        <v>53</v>
      </c>
      <c r="D18" s="385">
        <v>49740</v>
      </c>
      <c r="E18" s="386">
        <f>((F18/D18)-1)*100</f>
        <v>13.751507840772014</v>
      </c>
      <c r="F18" s="390" t="s">
        <v>256</v>
      </c>
      <c r="G18" s="386">
        <f aca="true" t="shared" si="0" ref="G18:G31">((H18/D18)-1)*100</f>
        <v>22.316043425814236</v>
      </c>
      <c r="H18" s="387">
        <v>60840</v>
      </c>
      <c r="I18" s="388">
        <f>((J18/D18)-1)*100</f>
        <v>19.66224366706877</v>
      </c>
      <c r="J18" s="387">
        <v>59520</v>
      </c>
      <c r="K18" s="389">
        <f>(M18/D18-1)*100</f>
        <v>-32.448733413751505</v>
      </c>
      <c r="L18" s="388">
        <f>M18/2</f>
        <v>16800</v>
      </c>
      <c r="M18" s="377">
        <v>33600</v>
      </c>
      <c r="N18" s="388">
        <v>18984</v>
      </c>
      <c r="O18" s="388">
        <v>23000</v>
      </c>
      <c r="P18" s="328">
        <v>17500</v>
      </c>
    </row>
    <row r="19" spans="1:16" ht="19.5" customHeight="1" thickBot="1">
      <c r="A19" s="27"/>
      <c r="B19" s="391" t="s">
        <v>246</v>
      </c>
      <c r="C19" s="384" t="s">
        <v>43</v>
      </c>
      <c r="D19" s="385">
        <v>47280</v>
      </c>
      <c r="E19" s="386">
        <f>((F19/D19)-1)*100</f>
        <v>13.705583756345185</v>
      </c>
      <c r="F19" s="377">
        <v>53760</v>
      </c>
      <c r="G19" s="386">
        <f t="shared" si="0"/>
        <v>22.33502538071066</v>
      </c>
      <c r="H19" s="387">
        <v>57840</v>
      </c>
      <c r="I19" s="388">
        <f>((J19/D19)-1)*100</f>
        <v>19.670050761421322</v>
      </c>
      <c r="J19" s="387">
        <v>56580</v>
      </c>
      <c r="K19" s="389">
        <f>(M19/D19-1)*100</f>
        <v>-32.48730964467005</v>
      </c>
      <c r="L19" s="388">
        <f>M19/2</f>
        <v>15960</v>
      </c>
      <c r="M19" s="377">
        <v>31920</v>
      </c>
      <c r="N19" s="388">
        <v>23000</v>
      </c>
      <c r="O19" s="388">
        <v>23000</v>
      </c>
      <c r="P19" s="328">
        <v>17500</v>
      </c>
    </row>
    <row r="20" spans="1:16" ht="19.5" customHeight="1" thickBot="1">
      <c r="A20" s="27"/>
      <c r="B20" s="391" t="s">
        <v>243</v>
      </c>
      <c r="C20" s="384" t="s">
        <v>331</v>
      </c>
      <c r="D20" s="385">
        <v>47280</v>
      </c>
      <c r="E20" s="386">
        <f>((F20/D20)-1)*100</f>
        <v>13.705583756345185</v>
      </c>
      <c r="F20" s="377">
        <v>53760</v>
      </c>
      <c r="G20" s="392">
        <f t="shared" si="0"/>
        <v>22.33502538071066</v>
      </c>
      <c r="H20" s="393">
        <v>57840</v>
      </c>
      <c r="I20" s="388">
        <f>((J20/D20)-1)*100</f>
        <v>19.670050761421322</v>
      </c>
      <c r="J20" s="387">
        <v>56580</v>
      </c>
      <c r="K20" s="389">
        <f>(M20/D20-1)*100</f>
        <v>-32.48730964467005</v>
      </c>
      <c r="L20" s="388">
        <f>M20/2</f>
        <v>15960</v>
      </c>
      <c r="M20" s="377">
        <v>31920</v>
      </c>
      <c r="N20" s="388">
        <v>23000</v>
      </c>
      <c r="O20" s="388">
        <v>23000</v>
      </c>
      <c r="P20" s="328">
        <v>17500</v>
      </c>
    </row>
    <row r="21" spans="1:16" ht="19.5" customHeight="1" thickBot="1">
      <c r="A21" s="27"/>
      <c r="B21" s="383" t="s">
        <v>241</v>
      </c>
      <c r="C21" s="394" t="s">
        <v>58</v>
      </c>
      <c r="D21" s="395">
        <v>47280</v>
      </c>
      <c r="E21" s="386">
        <f aca="true" t="shared" si="1" ref="E21:E27">((F21/D21)-1)*100</f>
        <v>13.705583756345185</v>
      </c>
      <c r="F21" s="377">
        <v>53760</v>
      </c>
      <c r="G21" s="386">
        <f t="shared" si="0"/>
        <v>22.33502538071066</v>
      </c>
      <c r="H21" s="387">
        <v>57840</v>
      </c>
      <c r="I21" s="388">
        <f aca="true" t="shared" si="2" ref="I21:I27">((J21/D21)-1)*100</f>
        <v>19.670050761421322</v>
      </c>
      <c r="J21" s="387">
        <v>56580</v>
      </c>
      <c r="K21" s="389">
        <f aca="true" t="shared" si="3" ref="K21:K27">(M21/D21-1)*100</f>
        <v>-32.48730964467005</v>
      </c>
      <c r="L21" s="388">
        <f aca="true" t="shared" si="4" ref="L21:L27">M21/2</f>
        <v>15960</v>
      </c>
      <c r="M21" s="377">
        <v>31920</v>
      </c>
      <c r="N21" s="389">
        <v>23000</v>
      </c>
      <c r="O21" s="388">
        <v>23000</v>
      </c>
      <c r="P21" s="328">
        <v>17500</v>
      </c>
    </row>
    <row r="22" spans="1:16" ht="19.5" customHeight="1" thickBot="1">
      <c r="A22" s="27"/>
      <c r="B22" s="383" t="s">
        <v>242</v>
      </c>
      <c r="C22" s="384" t="s">
        <v>330</v>
      </c>
      <c r="D22" s="385">
        <v>39780</v>
      </c>
      <c r="E22" s="386">
        <f t="shared" si="1"/>
        <v>13.876319758672695</v>
      </c>
      <c r="F22" s="377">
        <v>45300</v>
      </c>
      <c r="G22" s="386">
        <f t="shared" si="0"/>
        <v>22.473604826546012</v>
      </c>
      <c r="H22" s="387">
        <v>48720</v>
      </c>
      <c r="I22" s="388">
        <f t="shared" si="2"/>
        <v>19.758672699849168</v>
      </c>
      <c r="J22" s="387">
        <v>47640</v>
      </c>
      <c r="K22" s="389">
        <f t="shared" si="3"/>
        <v>-32.42835595776772</v>
      </c>
      <c r="L22" s="388">
        <f t="shared" si="4"/>
        <v>13440</v>
      </c>
      <c r="M22" s="377">
        <v>26880</v>
      </c>
      <c r="N22" s="388">
        <v>23000</v>
      </c>
      <c r="O22" s="388">
        <v>23000</v>
      </c>
      <c r="P22" s="328">
        <v>17500</v>
      </c>
    </row>
    <row r="23" spans="1:16" ht="19.5" customHeight="1" thickBot="1">
      <c r="A23" s="27"/>
      <c r="B23" s="383" t="s">
        <v>244</v>
      </c>
      <c r="C23" s="384" t="s">
        <v>332</v>
      </c>
      <c r="D23" s="385">
        <v>39780</v>
      </c>
      <c r="E23" s="386">
        <f t="shared" si="1"/>
        <v>13.876319758672695</v>
      </c>
      <c r="F23" s="377">
        <v>45300</v>
      </c>
      <c r="G23" s="386">
        <f t="shared" si="0"/>
        <v>22.473604826546012</v>
      </c>
      <c r="H23" s="387">
        <v>48720</v>
      </c>
      <c r="I23" s="388">
        <f t="shared" si="2"/>
        <v>19.758672699849168</v>
      </c>
      <c r="J23" s="387">
        <v>47640</v>
      </c>
      <c r="K23" s="389">
        <f t="shared" si="3"/>
        <v>-32.42835595776772</v>
      </c>
      <c r="L23" s="388">
        <f t="shared" si="4"/>
        <v>13440</v>
      </c>
      <c r="M23" s="377">
        <v>26880</v>
      </c>
      <c r="N23" s="388">
        <v>23000</v>
      </c>
      <c r="O23" s="388">
        <v>23000</v>
      </c>
      <c r="P23" s="328">
        <v>17500</v>
      </c>
    </row>
    <row r="24" spans="1:16" ht="19.5" customHeight="1" thickBot="1">
      <c r="A24" s="27"/>
      <c r="B24" s="383" t="s">
        <v>251</v>
      </c>
      <c r="C24" s="384" t="s">
        <v>32</v>
      </c>
      <c r="D24" s="385">
        <v>44760</v>
      </c>
      <c r="E24" s="386">
        <f>((F24/D24)-1)*100</f>
        <v>13.806970509383376</v>
      </c>
      <c r="F24" s="377">
        <v>50940</v>
      </c>
      <c r="G24" s="386">
        <f>((H24/D24)-1)*100</f>
        <v>22.386058981233248</v>
      </c>
      <c r="H24" s="387">
        <v>54780</v>
      </c>
      <c r="I24" s="388">
        <f>((J24/D24)-1)*100</f>
        <v>19.70509383378016</v>
      </c>
      <c r="J24" s="387">
        <v>53580</v>
      </c>
      <c r="K24" s="389">
        <f>(M24/D24-1)*100</f>
        <v>-32.43967828418231</v>
      </c>
      <c r="L24" s="388">
        <f>M24/2</f>
        <v>15120</v>
      </c>
      <c r="M24" s="377">
        <v>30240</v>
      </c>
      <c r="N24" s="388">
        <v>23000</v>
      </c>
      <c r="O24" s="388">
        <v>23000</v>
      </c>
      <c r="P24" s="328">
        <v>17500</v>
      </c>
    </row>
    <row r="25" spans="1:16" ht="19.5" customHeight="1" thickBot="1">
      <c r="A25" s="27"/>
      <c r="B25" s="383" t="s">
        <v>252</v>
      </c>
      <c r="C25" s="384" t="s">
        <v>33</v>
      </c>
      <c r="D25" s="385"/>
      <c r="E25" s="386"/>
      <c r="F25" s="377"/>
      <c r="G25" s="386"/>
      <c r="H25" s="387"/>
      <c r="I25" s="388"/>
      <c r="J25" s="387"/>
      <c r="K25" s="389"/>
      <c r="L25" s="388"/>
      <c r="M25" s="377"/>
      <c r="N25" s="388"/>
      <c r="O25" s="388">
        <v>23000</v>
      </c>
      <c r="P25" s="328">
        <v>17500</v>
      </c>
    </row>
    <row r="26" spans="1:16" ht="19.5" customHeight="1" thickBot="1">
      <c r="A26" s="27"/>
      <c r="B26" s="391" t="s">
        <v>248</v>
      </c>
      <c r="C26" s="384" t="s">
        <v>22</v>
      </c>
      <c r="D26" s="385">
        <v>44760</v>
      </c>
      <c r="E26" s="386">
        <f t="shared" si="1"/>
        <v>13.806970509383376</v>
      </c>
      <c r="F26" s="377">
        <v>50940</v>
      </c>
      <c r="G26" s="386">
        <f t="shared" si="0"/>
        <v>22.386058981233248</v>
      </c>
      <c r="H26" s="387">
        <v>54780</v>
      </c>
      <c r="I26" s="388">
        <f t="shared" si="2"/>
        <v>19.70509383378016</v>
      </c>
      <c r="J26" s="387">
        <v>53580</v>
      </c>
      <c r="K26" s="389">
        <f t="shared" si="3"/>
        <v>-32.43967828418231</v>
      </c>
      <c r="L26" s="388">
        <f t="shared" si="4"/>
        <v>15120</v>
      </c>
      <c r="M26" s="377">
        <v>30240</v>
      </c>
      <c r="N26" s="388">
        <v>23000</v>
      </c>
      <c r="O26" s="388">
        <v>23000</v>
      </c>
      <c r="P26" s="328">
        <v>17500</v>
      </c>
    </row>
    <row r="27" spans="1:16" ht="19.5" customHeight="1" thickBot="1">
      <c r="A27" s="27"/>
      <c r="B27" s="391" t="s">
        <v>250</v>
      </c>
      <c r="C27" s="396" t="s">
        <v>85</v>
      </c>
      <c r="D27" s="397">
        <v>44760</v>
      </c>
      <c r="E27" s="344">
        <f t="shared" si="1"/>
        <v>13.806970509383376</v>
      </c>
      <c r="F27" s="204">
        <v>50940</v>
      </c>
      <c r="G27" s="344">
        <f t="shared" si="0"/>
        <v>22.386058981233248</v>
      </c>
      <c r="H27" s="398">
        <v>54780</v>
      </c>
      <c r="I27" s="265">
        <f t="shared" si="2"/>
        <v>19.70509383378016</v>
      </c>
      <c r="J27" s="398">
        <v>53580</v>
      </c>
      <c r="K27" s="290">
        <f t="shared" si="3"/>
        <v>-32.43967828418231</v>
      </c>
      <c r="L27" s="265">
        <f t="shared" si="4"/>
        <v>15120</v>
      </c>
      <c r="M27" s="204">
        <v>30240</v>
      </c>
      <c r="N27" s="265">
        <v>23000</v>
      </c>
      <c r="O27" s="399">
        <v>23000</v>
      </c>
      <c r="P27" s="36">
        <v>17500</v>
      </c>
    </row>
    <row r="28" spans="1:16" ht="34.5" customHeight="1" thickBot="1">
      <c r="A28" s="27"/>
      <c r="B28" s="391" t="s">
        <v>329</v>
      </c>
      <c r="C28" s="396" t="s">
        <v>205</v>
      </c>
      <c r="D28" s="400">
        <v>44760</v>
      </c>
      <c r="E28" s="401">
        <f>((F28/D28)-1)*100</f>
        <v>13.806970509383376</v>
      </c>
      <c r="F28" s="206">
        <v>50940</v>
      </c>
      <c r="G28" s="344">
        <f t="shared" si="0"/>
        <v>22.386058981233248</v>
      </c>
      <c r="H28" s="402">
        <v>54780</v>
      </c>
      <c r="I28" s="275">
        <f>((J28/D28)-1)*100</f>
        <v>19.70509383378016</v>
      </c>
      <c r="J28" s="403">
        <v>53580</v>
      </c>
      <c r="K28" s="289">
        <f>(M28/D28-1)*100</f>
        <v>-32.43967828418231</v>
      </c>
      <c r="L28" s="275">
        <f>M28/2</f>
        <v>15120</v>
      </c>
      <c r="M28" s="206">
        <v>30240</v>
      </c>
      <c r="N28" s="143">
        <v>23000</v>
      </c>
      <c r="O28" s="265">
        <v>23000</v>
      </c>
      <c r="P28" s="328">
        <v>17500</v>
      </c>
    </row>
    <row r="29" spans="1:16" ht="19.5" customHeight="1" thickBot="1">
      <c r="A29" s="27"/>
      <c r="B29" s="391" t="s">
        <v>249</v>
      </c>
      <c r="C29" s="404" t="s">
        <v>26</v>
      </c>
      <c r="D29" s="405">
        <v>42300</v>
      </c>
      <c r="E29" s="406">
        <f>((F29/D29)-1)*100</f>
        <v>13.758865248226959</v>
      </c>
      <c r="F29" s="205">
        <v>48120</v>
      </c>
      <c r="G29" s="406">
        <f t="shared" si="0"/>
        <v>22.26950354609929</v>
      </c>
      <c r="H29" s="209">
        <v>51720</v>
      </c>
      <c r="I29" s="407">
        <f>((J29/D29)-1)*100</f>
        <v>19.716312056737586</v>
      </c>
      <c r="J29" s="209">
        <v>50640</v>
      </c>
      <c r="K29" s="290">
        <f>(M29/D29-1)*100</f>
        <v>-32.4822695035461</v>
      </c>
      <c r="L29" s="265">
        <f>M29/2</f>
        <v>14280</v>
      </c>
      <c r="M29" s="205">
        <v>28560</v>
      </c>
      <c r="N29" s="143">
        <v>23000</v>
      </c>
      <c r="O29" s="388">
        <v>23000</v>
      </c>
      <c r="P29" s="328">
        <v>17500</v>
      </c>
    </row>
    <row r="30" spans="1:16" ht="19.5" customHeight="1" thickBot="1">
      <c r="A30" s="27"/>
      <c r="B30" s="391" t="s">
        <v>253</v>
      </c>
      <c r="C30" s="396" t="s">
        <v>12</v>
      </c>
      <c r="D30" s="400"/>
      <c r="E30" s="408"/>
      <c r="F30" s="203"/>
      <c r="G30" s="408"/>
      <c r="H30" s="402"/>
      <c r="I30" s="409"/>
      <c r="J30" s="402"/>
      <c r="K30" s="410"/>
      <c r="L30" s="409"/>
      <c r="M30" s="203"/>
      <c r="N30" s="409"/>
      <c r="O30" s="388">
        <v>23000</v>
      </c>
      <c r="P30" s="328">
        <v>17500</v>
      </c>
    </row>
    <row r="31" spans="1:16" ht="19.5" customHeight="1" thickBot="1">
      <c r="A31" s="27"/>
      <c r="B31" s="391" t="s">
        <v>333</v>
      </c>
      <c r="C31" s="396" t="s">
        <v>13</v>
      </c>
      <c r="D31" s="397">
        <v>39780</v>
      </c>
      <c r="E31" s="401">
        <f>((F31/D31)-1)*100</f>
        <v>13.876319758672695</v>
      </c>
      <c r="F31" s="206">
        <v>45300</v>
      </c>
      <c r="G31" s="344">
        <f t="shared" si="0"/>
        <v>22.473604826546012</v>
      </c>
      <c r="H31" s="209">
        <v>48720</v>
      </c>
      <c r="I31" s="275">
        <f>((J31/D31)-1)*100</f>
        <v>19.758672699849168</v>
      </c>
      <c r="J31" s="403">
        <v>47640</v>
      </c>
      <c r="K31" s="411">
        <f>(M31/D31-1)*100</f>
        <v>-32.42835595776772</v>
      </c>
      <c r="L31" s="275">
        <f>M31/2</f>
        <v>13440</v>
      </c>
      <c r="M31" s="206">
        <v>26880</v>
      </c>
      <c r="N31" s="143">
        <v>23000</v>
      </c>
      <c r="O31" s="388">
        <v>23000</v>
      </c>
      <c r="P31" s="328">
        <v>17500</v>
      </c>
    </row>
    <row r="35" spans="1:15" ht="12.75">
      <c r="A35" s="20"/>
      <c r="B35" s="21"/>
      <c r="C35" s="23" t="s">
        <v>335</v>
      </c>
      <c r="D35" s="23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 t="s">
        <v>100</v>
      </c>
    </row>
    <row r="36" spans="3:15" ht="12.7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3:15" ht="12.75">
      <c r="C37" s="27" t="s">
        <v>336</v>
      </c>
      <c r="D37" s="27"/>
      <c r="E37" s="23"/>
      <c r="F37" s="27"/>
      <c r="G37" s="27"/>
      <c r="H37" s="27"/>
      <c r="I37" s="27"/>
      <c r="J37" s="27"/>
      <c r="K37" s="27"/>
      <c r="L37" s="27"/>
      <c r="M37" s="27"/>
      <c r="N37" s="27"/>
      <c r="O37" s="27" t="s">
        <v>216</v>
      </c>
    </row>
    <row r="38" spans="3:15" ht="12.75">
      <c r="C38" s="27"/>
      <c r="D38" s="27"/>
      <c r="E38" s="23"/>
      <c r="F38" s="412"/>
      <c r="G38" s="412"/>
      <c r="H38" s="412"/>
      <c r="I38" s="412"/>
      <c r="J38" s="412"/>
      <c r="K38" s="412"/>
      <c r="L38" s="412"/>
      <c r="M38" s="412"/>
      <c r="N38" s="412"/>
      <c r="O38" s="412"/>
    </row>
    <row r="39" spans="3:15" ht="12.75">
      <c r="C39" s="27" t="s">
        <v>259</v>
      </c>
      <c r="D39" s="27"/>
      <c r="E39" s="23"/>
      <c r="F39" s="412"/>
      <c r="G39" s="412"/>
      <c r="H39" s="412"/>
      <c r="I39" s="412"/>
      <c r="J39" s="412"/>
      <c r="K39" s="412"/>
      <c r="L39" s="412"/>
      <c r="M39" s="412"/>
      <c r="N39" s="412"/>
      <c r="O39" s="27" t="s">
        <v>102</v>
      </c>
    </row>
    <row r="40" spans="3:15" ht="12.75">
      <c r="C40" s="27"/>
      <c r="D40" s="195"/>
      <c r="E40" s="194"/>
      <c r="F40" s="412"/>
      <c r="G40" s="412"/>
      <c r="H40" s="412"/>
      <c r="I40" s="412"/>
      <c r="J40" s="412"/>
      <c r="K40" s="412"/>
      <c r="L40" s="412"/>
      <c r="M40" s="412"/>
      <c r="N40" s="412"/>
      <c r="O40" s="412"/>
    </row>
    <row r="50" ht="12.75">
      <c r="B50" s="27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A1">
      <selection activeCell="D75" sqref="D75"/>
    </sheetView>
  </sheetViews>
  <sheetFormatPr defaultColWidth="9.00390625" defaultRowHeight="12.75"/>
  <cols>
    <col min="1" max="1" width="10.25390625" style="0" customWidth="1"/>
    <col min="2" max="2" width="13.75390625" style="0" customWidth="1"/>
    <col min="3" max="3" width="40.75390625" style="0" customWidth="1"/>
    <col min="4" max="4" width="49.25390625" style="0" customWidth="1"/>
    <col min="5" max="5" width="9.375" style="0" hidden="1" customWidth="1"/>
    <col min="6" max="6" width="4.25390625" style="0" hidden="1" customWidth="1"/>
    <col min="7" max="7" width="10.75390625" style="0" hidden="1" customWidth="1"/>
    <col min="8" max="8" width="5.75390625" style="0" hidden="1" customWidth="1"/>
    <col min="9" max="9" width="9.125" style="0" hidden="1" customWidth="1"/>
    <col min="10" max="10" width="5.75390625" style="0" hidden="1" customWidth="1"/>
    <col min="11" max="11" width="9.125" style="0" hidden="1" customWidth="1"/>
    <col min="12" max="12" width="5.75390625" style="0" hidden="1" customWidth="1"/>
    <col min="13" max="14" width="9.125" style="0" hidden="1" customWidth="1"/>
    <col min="15" max="15" width="13.75390625" style="0" hidden="1" customWidth="1"/>
    <col min="16" max="16" width="12.125" style="0" hidden="1" customWidth="1"/>
    <col min="17" max="17" width="5.25390625" style="0" hidden="1" customWidth="1"/>
    <col min="18" max="18" width="8.25390625" style="0" hidden="1" customWidth="1"/>
    <col min="19" max="19" width="7.875" style="0" hidden="1" customWidth="1"/>
    <col min="20" max="20" width="9.125" style="0" hidden="1" customWidth="1"/>
    <col min="21" max="22" width="12.375" style="0" hidden="1" customWidth="1"/>
    <col min="23" max="23" width="13.00390625" style="0" hidden="1" customWidth="1"/>
    <col min="24" max="24" width="19.75390625" style="0" customWidth="1"/>
    <col min="25" max="25" width="4.375" style="0" hidden="1" customWidth="1"/>
  </cols>
  <sheetData>
    <row r="1" spans="1:12" ht="15">
      <c r="A1" s="2"/>
      <c r="B1" s="3"/>
      <c r="C1" s="8"/>
      <c r="D1" s="8" t="s">
        <v>88</v>
      </c>
      <c r="E1" s="9"/>
      <c r="F1" s="9"/>
      <c r="G1" s="9"/>
      <c r="H1" s="9"/>
      <c r="J1" s="9"/>
      <c r="L1" s="9"/>
    </row>
    <row r="2" spans="1:12" ht="15">
      <c r="A2" s="2"/>
      <c r="B2" s="3"/>
      <c r="C2" s="8"/>
      <c r="D2" s="8" t="s">
        <v>89</v>
      </c>
      <c r="E2" s="9"/>
      <c r="F2" s="9"/>
      <c r="G2" s="9"/>
      <c r="H2" s="9"/>
      <c r="J2" s="9"/>
      <c r="L2" s="9"/>
    </row>
    <row r="3" spans="1:12" ht="15">
      <c r="A3" s="2"/>
      <c r="B3" s="3"/>
      <c r="C3" s="8"/>
      <c r="D3" s="8" t="s">
        <v>103</v>
      </c>
      <c r="E3" s="9"/>
      <c r="F3" s="9"/>
      <c r="G3" s="9"/>
      <c r="H3" s="9"/>
      <c r="J3" s="9"/>
      <c r="L3" s="9"/>
    </row>
    <row r="4" spans="1:12" ht="14.25">
      <c r="A4" s="2"/>
      <c r="B4" s="3"/>
      <c r="C4" s="4"/>
      <c r="D4" s="2"/>
      <c r="E4" s="2"/>
      <c r="F4" s="2"/>
      <c r="G4" s="2"/>
      <c r="H4" s="2"/>
      <c r="J4" s="2"/>
      <c r="L4" s="2"/>
    </row>
    <row r="5" spans="1:12" ht="15">
      <c r="A5" s="16" t="s">
        <v>314</v>
      </c>
      <c r="B5" s="10"/>
      <c r="C5" s="8"/>
      <c r="D5" s="8"/>
      <c r="E5" s="16"/>
      <c r="F5" s="16"/>
      <c r="G5" s="16"/>
      <c r="H5" s="16"/>
      <c r="J5" s="16"/>
      <c r="L5" s="16"/>
    </row>
    <row r="6" spans="1:12" ht="15">
      <c r="A6" s="16" t="s">
        <v>288</v>
      </c>
      <c r="B6" s="10"/>
      <c r="C6" s="8"/>
      <c r="D6" s="8"/>
      <c r="E6" s="16"/>
      <c r="F6" s="16"/>
      <c r="G6" s="108"/>
      <c r="H6" s="108"/>
      <c r="J6" s="108"/>
      <c r="L6" s="108"/>
    </row>
    <row r="7" spans="1:12" ht="15">
      <c r="A7" s="16" t="s">
        <v>327</v>
      </c>
      <c r="B7" s="10"/>
      <c r="C7" s="29"/>
      <c r="D7" s="16"/>
      <c r="E7" s="106"/>
      <c r="F7" s="106"/>
      <c r="G7" s="27"/>
      <c r="H7" s="27"/>
      <c r="J7" s="27"/>
      <c r="L7" s="27"/>
    </row>
    <row r="8" spans="1:12" ht="15">
      <c r="A8" s="16" t="s">
        <v>91</v>
      </c>
      <c r="B8" s="10"/>
      <c r="C8" s="16" t="s">
        <v>217</v>
      </c>
      <c r="D8" s="16"/>
      <c r="E8" s="109"/>
      <c r="F8" s="109"/>
      <c r="G8" s="23"/>
      <c r="H8" s="23"/>
      <c r="J8" s="23"/>
      <c r="L8" s="23"/>
    </row>
    <row r="9" spans="1:13" ht="15">
      <c r="A9" s="16"/>
      <c r="B9" s="10"/>
      <c r="C9" s="16"/>
      <c r="D9" s="16"/>
      <c r="E9" s="106" t="s">
        <v>226</v>
      </c>
      <c r="F9" s="106"/>
      <c r="G9" s="27">
        <v>300</v>
      </c>
      <c r="H9" s="27"/>
      <c r="I9">
        <v>330</v>
      </c>
      <c r="J9" s="27"/>
      <c r="K9">
        <v>300</v>
      </c>
      <c r="L9" s="27"/>
      <c r="M9">
        <v>287</v>
      </c>
    </row>
    <row r="10" spans="1:13" ht="15">
      <c r="A10" s="16"/>
      <c r="B10" s="10"/>
      <c r="C10" s="16"/>
      <c r="D10" s="16"/>
      <c r="E10" s="109" t="s">
        <v>227</v>
      </c>
      <c r="F10" s="109"/>
      <c r="G10" s="23">
        <v>160</v>
      </c>
      <c r="H10" s="23"/>
      <c r="I10">
        <v>176</v>
      </c>
      <c r="J10" s="23"/>
      <c r="K10">
        <v>173</v>
      </c>
      <c r="L10" s="23"/>
      <c r="M10">
        <v>153</v>
      </c>
    </row>
    <row r="11" spans="1:13" ht="20.25" customHeight="1">
      <c r="A11" s="16"/>
      <c r="B11" s="10"/>
      <c r="C11" s="8"/>
      <c r="D11" s="16"/>
      <c r="E11" s="107" t="s">
        <v>228</v>
      </c>
      <c r="F11" s="121" t="s">
        <v>233</v>
      </c>
      <c r="G11" s="23">
        <v>120</v>
      </c>
      <c r="H11" s="121" t="s">
        <v>233</v>
      </c>
      <c r="I11">
        <v>117</v>
      </c>
      <c r="J11" s="121" t="s">
        <v>233</v>
      </c>
      <c r="K11">
        <v>117</v>
      </c>
      <c r="L11" s="121" t="s">
        <v>233</v>
      </c>
      <c r="M11">
        <v>102</v>
      </c>
    </row>
    <row r="12" spans="1:12" ht="1.5" customHeight="1" thickBot="1">
      <c r="A12" s="2"/>
      <c r="B12" s="3"/>
      <c r="C12" s="4"/>
      <c r="D12" s="4"/>
      <c r="E12" s="1"/>
      <c r="F12" s="1"/>
      <c r="G12" s="1"/>
      <c r="H12" s="1"/>
      <c r="J12" s="1"/>
      <c r="L12" s="1"/>
    </row>
    <row r="13" spans="1:25" ht="69" customHeight="1" thickBot="1">
      <c r="A13" s="31" t="s">
        <v>98</v>
      </c>
      <c r="B13" s="32" t="s">
        <v>192</v>
      </c>
      <c r="C13" s="33" t="s">
        <v>191</v>
      </c>
      <c r="D13" s="34" t="s">
        <v>190</v>
      </c>
      <c r="E13" s="34" t="s">
        <v>193</v>
      </c>
      <c r="F13" s="34"/>
      <c r="G13" s="34" t="s">
        <v>221</v>
      </c>
      <c r="H13" s="34"/>
      <c r="I13" s="34" t="s">
        <v>221</v>
      </c>
      <c r="J13" s="34"/>
      <c r="K13" s="34" t="s">
        <v>221</v>
      </c>
      <c r="L13" s="34" t="s">
        <v>282</v>
      </c>
      <c r="M13" s="232" t="s">
        <v>221</v>
      </c>
      <c r="N13" s="232" t="s">
        <v>282</v>
      </c>
      <c r="O13" s="34" t="s">
        <v>221</v>
      </c>
      <c r="P13" s="291" t="s">
        <v>287</v>
      </c>
      <c r="Q13" s="34" t="s">
        <v>263</v>
      </c>
      <c r="R13" s="34" t="s">
        <v>276</v>
      </c>
      <c r="S13" s="34" t="s">
        <v>277</v>
      </c>
      <c r="U13" s="342" t="s">
        <v>303</v>
      </c>
      <c r="V13" s="342" t="s">
        <v>305</v>
      </c>
      <c r="W13" s="342" t="s">
        <v>311</v>
      </c>
      <c r="X13" s="342" t="s">
        <v>320</v>
      </c>
      <c r="Y13" s="347" t="s">
        <v>315</v>
      </c>
    </row>
    <row r="14" spans="1:24" ht="15" customHeight="1">
      <c r="A14" s="40" t="s">
        <v>68</v>
      </c>
      <c r="B14" s="41" t="s">
        <v>194</v>
      </c>
      <c r="C14" s="64" t="s">
        <v>58</v>
      </c>
      <c r="D14" s="65" t="s">
        <v>59</v>
      </c>
      <c r="E14" s="130">
        <v>43680</v>
      </c>
      <c r="F14" s="122">
        <f>((G14/E14)-1)*100</f>
        <v>11.401098901098905</v>
      </c>
      <c r="G14" s="131">
        <v>48660</v>
      </c>
      <c r="H14" s="143">
        <f>((I14/E14)-1)*100</f>
        <v>17.85714285714286</v>
      </c>
      <c r="I14" s="144">
        <v>51480</v>
      </c>
      <c r="J14" s="143">
        <f>((K14/E14)-1)*100</f>
        <v>15.796703296703306</v>
      </c>
      <c r="K14" s="211">
        <v>50580</v>
      </c>
      <c r="L14" s="143">
        <f>(M14/E14-1)*100</f>
        <v>3.434065934065944</v>
      </c>
      <c r="M14" s="144">
        <v>45180</v>
      </c>
      <c r="N14" s="180">
        <f>(O14/E14-1)*100</f>
        <v>-6.043956043956045</v>
      </c>
      <c r="O14" s="35">
        <v>41040</v>
      </c>
      <c r="P14" s="35">
        <f>O14/2</f>
        <v>20520</v>
      </c>
      <c r="Q14" s="280">
        <v>57</v>
      </c>
      <c r="R14" s="224">
        <v>38400</v>
      </c>
      <c r="S14" s="277"/>
      <c r="T14" s="210"/>
      <c r="U14" s="35">
        <v>20520</v>
      </c>
      <c r="V14" s="35">
        <v>20500</v>
      </c>
      <c r="W14" s="211">
        <f>V14*2</f>
        <v>41000</v>
      </c>
      <c r="X14" s="35">
        <v>23500</v>
      </c>
    </row>
    <row r="15" spans="1:24" ht="15" customHeight="1" thickBot="1">
      <c r="A15" s="42" t="s">
        <v>41</v>
      </c>
      <c r="B15" s="43"/>
      <c r="C15" s="66"/>
      <c r="D15" s="67"/>
      <c r="E15" s="116"/>
      <c r="F15" s="44"/>
      <c r="G15" s="126"/>
      <c r="H15" s="36"/>
      <c r="I15" s="111"/>
      <c r="J15" s="36"/>
      <c r="K15" s="181"/>
      <c r="L15" s="36"/>
      <c r="M15" s="111"/>
      <c r="N15" s="181"/>
      <c r="O15" s="39"/>
      <c r="P15" s="39">
        <v>24000</v>
      </c>
      <c r="Q15" s="190"/>
      <c r="R15" s="225"/>
      <c r="S15" s="264"/>
      <c r="T15" s="210"/>
      <c r="U15" s="39">
        <v>24000</v>
      </c>
      <c r="V15" s="39"/>
      <c r="W15" s="239"/>
      <c r="X15" s="36"/>
    </row>
    <row r="16" spans="1:24" ht="15" customHeight="1" thickBot="1">
      <c r="A16" s="42" t="s">
        <v>55</v>
      </c>
      <c r="B16" s="43"/>
      <c r="C16" s="66"/>
      <c r="D16" s="68" t="s">
        <v>60</v>
      </c>
      <c r="E16" s="116">
        <v>43680</v>
      </c>
      <c r="F16" s="44"/>
      <c r="G16" s="126"/>
      <c r="H16" s="36"/>
      <c r="I16" s="111"/>
      <c r="J16" s="36"/>
      <c r="K16" s="181"/>
      <c r="L16" s="36"/>
      <c r="M16" s="111"/>
      <c r="N16" s="290">
        <f>(O16/E16-1)*100</f>
        <v>9.8901098901099</v>
      </c>
      <c r="O16" s="328">
        <v>48000</v>
      </c>
      <c r="P16" s="328">
        <f>O16/2</f>
        <v>24000</v>
      </c>
      <c r="Q16" s="190"/>
      <c r="R16" s="226"/>
      <c r="S16" s="270"/>
      <c r="T16" s="210" t="s">
        <v>296</v>
      </c>
      <c r="U16" s="328">
        <v>24000</v>
      </c>
      <c r="V16" s="328">
        <v>23500</v>
      </c>
      <c r="W16" s="348">
        <f>V16*2</f>
        <v>47000</v>
      </c>
      <c r="X16" s="36"/>
    </row>
    <row r="17" spans="1:24" ht="15" customHeight="1" thickBot="1">
      <c r="A17" s="46"/>
      <c r="B17" s="43"/>
      <c r="C17" s="66"/>
      <c r="D17" s="69" t="s">
        <v>61</v>
      </c>
      <c r="E17" s="266">
        <v>39900</v>
      </c>
      <c r="F17" s="267">
        <f>((G17/E17)-1)*100</f>
        <v>11.127819548872186</v>
      </c>
      <c r="G17" s="268">
        <v>44340</v>
      </c>
      <c r="H17" s="269">
        <f>((I17/E17)-1)*100</f>
        <v>17.443609022556394</v>
      </c>
      <c r="I17" s="268">
        <v>46860</v>
      </c>
      <c r="J17" s="269">
        <f>((K17/E17)-1)*100</f>
        <v>15.18796992481204</v>
      </c>
      <c r="K17" s="274">
        <v>45960</v>
      </c>
      <c r="L17" s="275">
        <f>(M17/E17-1)*100</f>
        <v>2.857142857142847</v>
      </c>
      <c r="M17" s="276">
        <v>41040</v>
      </c>
      <c r="N17" s="289">
        <f>(O17/E17-1)*100</f>
        <v>2.857142857142847</v>
      </c>
      <c r="O17" s="328">
        <v>41040</v>
      </c>
      <c r="P17" s="328">
        <f>O17/2</f>
        <v>20520</v>
      </c>
      <c r="Q17" s="190"/>
      <c r="R17" s="288">
        <v>38400</v>
      </c>
      <c r="S17" s="270"/>
      <c r="T17" s="210" t="s">
        <v>296</v>
      </c>
      <c r="U17" s="39">
        <v>20520</v>
      </c>
      <c r="V17" s="39">
        <v>20000</v>
      </c>
      <c r="W17" s="348">
        <f>V17*2</f>
        <v>40000</v>
      </c>
      <c r="X17" s="36"/>
    </row>
    <row r="18" spans="1:24" ht="15" customHeight="1" thickBot="1">
      <c r="A18" s="46"/>
      <c r="B18" s="43"/>
      <c r="C18" s="66"/>
      <c r="D18" s="69" t="s">
        <v>309</v>
      </c>
      <c r="E18" s="86"/>
      <c r="F18" s="343"/>
      <c r="G18" s="111"/>
      <c r="H18" s="344"/>
      <c r="I18" s="111"/>
      <c r="J18" s="344"/>
      <c r="K18" s="111"/>
      <c r="L18" s="275"/>
      <c r="M18" s="276"/>
      <c r="N18" s="289"/>
      <c r="O18" s="328"/>
      <c r="P18" s="328"/>
      <c r="Q18" s="190"/>
      <c r="R18" s="225"/>
      <c r="S18" s="264"/>
      <c r="T18" s="210"/>
      <c r="U18" s="39"/>
      <c r="V18" s="39">
        <v>19500</v>
      </c>
      <c r="W18" s="348">
        <f>V18*2</f>
        <v>39000</v>
      </c>
      <c r="X18" s="36"/>
    </row>
    <row r="19" spans="1:24" ht="15" customHeight="1" thickBot="1">
      <c r="A19" s="46"/>
      <c r="B19" s="43"/>
      <c r="C19" s="66"/>
      <c r="D19" s="70" t="s">
        <v>63</v>
      </c>
      <c r="E19" s="116">
        <v>43680</v>
      </c>
      <c r="F19" s="129">
        <f>((G19/E19)-1)*100</f>
        <v>11.401098901098905</v>
      </c>
      <c r="G19" s="126">
        <v>48660</v>
      </c>
      <c r="H19" s="265">
        <f>((I19/E19)-1)*100</f>
        <v>17.85714285714286</v>
      </c>
      <c r="I19" s="111">
        <v>51480</v>
      </c>
      <c r="J19" s="265">
        <f>((K19/E19)-1)*100</f>
        <v>15.796703296703306</v>
      </c>
      <c r="K19" s="181">
        <v>50580</v>
      </c>
      <c r="L19" s="275">
        <f>(M19/E19-1)*100</f>
        <v>3.434065934065944</v>
      </c>
      <c r="M19" s="276">
        <v>45180</v>
      </c>
      <c r="N19" s="289">
        <f>(O19/E19-1)*100</f>
        <v>-6.043956043956045</v>
      </c>
      <c r="O19" s="328">
        <v>41040</v>
      </c>
      <c r="P19" s="328">
        <f>O19/2</f>
        <v>20520</v>
      </c>
      <c r="Q19" s="281"/>
      <c r="R19" s="225"/>
      <c r="S19" s="277"/>
      <c r="T19" s="210" t="s">
        <v>296</v>
      </c>
      <c r="U19" s="328">
        <v>20520</v>
      </c>
      <c r="V19" s="328">
        <v>20500</v>
      </c>
      <c r="W19" s="348">
        <f>V19*2</f>
        <v>41000</v>
      </c>
      <c r="X19" s="39"/>
    </row>
    <row r="20" spans="1:24" ht="15" customHeight="1">
      <c r="A20" s="47" t="s">
        <v>55</v>
      </c>
      <c r="B20" s="48" t="s">
        <v>195</v>
      </c>
      <c r="C20" s="71" t="s">
        <v>64</v>
      </c>
      <c r="D20" s="70" t="s">
        <v>65</v>
      </c>
      <c r="E20" s="115">
        <v>43680</v>
      </c>
      <c r="F20" s="137">
        <f>((G20/E20)-1)*100</f>
        <v>11.401098901098905</v>
      </c>
      <c r="G20" s="124">
        <v>48660</v>
      </c>
      <c r="H20" s="143">
        <f>((I20/E20)-1)*100</f>
        <v>17.85714285714286</v>
      </c>
      <c r="I20" s="144">
        <v>51480</v>
      </c>
      <c r="J20" s="143">
        <f>((K20/E20)-1)*100</f>
        <v>15.796703296703306</v>
      </c>
      <c r="K20" s="211">
        <v>50580</v>
      </c>
      <c r="L20" s="265">
        <f>(M20/E20-1)*100</f>
        <v>3.434065934065944</v>
      </c>
      <c r="M20" s="111">
        <v>45180</v>
      </c>
      <c r="N20" s="290">
        <f>(O20/E20-1)*100</f>
        <v>3.434065934065944</v>
      </c>
      <c r="O20" s="35">
        <v>45180</v>
      </c>
      <c r="P20" s="35">
        <f>O20/2</f>
        <v>22590</v>
      </c>
      <c r="Q20" s="190">
        <v>36</v>
      </c>
      <c r="R20" s="224">
        <v>38400</v>
      </c>
      <c r="S20" s="277"/>
      <c r="T20" s="210" t="s">
        <v>296</v>
      </c>
      <c r="U20" s="35">
        <v>22590</v>
      </c>
      <c r="V20" s="35">
        <v>21590</v>
      </c>
      <c r="W20" s="35">
        <f>V20*2</f>
        <v>43180</v>
      </c>
      <c r="X20" s="36">
        <v>22980</v>
      </c>
    </row>
    <row r="21" spans="1:24" ht="15" customHeight="1">
      <c r="A21" s="46" t="s">
        <v>2</v>
      </c>
      <c r="B21" s="43"/>
      <c r="C21" s="66"/>
      <c r="D21" s="70" t="s">
        <v>97</v>
      </c>
      <c r="E21" s="116"/>
      <c r="F21" s="44"/>
      <c r="G21" s="126"/>
      <c r="H21" s="36"/>
      <c r="I21" s="111"/>
      <c r="J21" s="36"/>
      <c r="K21" s="181"/>
      <c r="L21" s="36"/>
      <c r="M21" s="111"/>
      <c r="N21" s="181"/>
      <c r="O21" s="36"/>
      <c r="P21" s="36"/>
      <c r="Q21" s="190"/>
      <c r="R21" s="225" t="s">
        <v>272</v>
      </c>
      <c r="S21" s="264"/>
      <c r="T21" s="210"/>
      <c r="U21" s="36"/>
      <c r="V21" s="36"/>
      <c r="W21" s="36"/>
      <c r="X21" s="36"/>
    </row>
    <row r="22" spans="1:24" ht="15" customHeight="1">
      <c r="A22" s="46"/>
      <c r="B22" s="43"/>
      <c r="C22" s="66"/>
      <c r="D22" s="70" t="s">
        <v>86</v>
      </c>
      <c r="E22" s="116"/>
      <c r="F22" s="44"/>
      <c r="G22" s="126"/>
      <c r="H22" s="36"/>
      <c r="I22" s="111"/>
      <c r="J22" s="36"/>
      <c r="K22" s="181"/>
      <c r="L22" s="36"/>
      <c r="M22" s="111"/>
      <c r="N22" s="181"/>
      <c r="O22" s="36"/>
      <c r="P22" s="36"/>
      <c r="Q22" s="190"/>
      <c r="R22" s="225"/>
      <c r="S22" s="264"/>
      <c r="T22" s="210"/>
      <c r="U22" s="36"/>
      <c r="V22" s="36"/>
      <c r="W22" s="36"/>
      <c r="X22" s="36"/>
    </row>
    <row r="23" spans="1:24" ht="15" customHeight="1">
      <c r="A23" s="46"/>
      <c r="B23" s="43"/>
      <c r="C23" s="66"/>
      <c r="D23" s="69" t="s">
        <v>67</v>
      </c>
      <c r="E23" s="116"/>
      <c r="F23" s="44"/>
      <c r="G23" s="126"/>
      <c r="H23" s="36"/>
      <c r="I23" s="111"/>
      <c r="J23" s="36"/>
      <c r="K23" s="181"/>
      <c r="L23" s="36"/>
      <c r="M23" s="111"/>
      <c r="N23" s="181"/>
      <c r="O23" s="36"/>
      <c r="P23" s="36"/>
      <c r="Q23" s="190"/>
      <c r="R23" s="225">
        <v>43200</v>
      </c>
      <c r="S23" s="264"/>
      <c r="T23" s="210"/>
      <c r="U23" s="36"/>
      <c r="V23" s="36"/>
      <c r="W23" s="36"/>
      <c r="X23" s="36"/>
    </row>
    <row r="24" spans="1:24" ht="15" customHeight="1" thickBot="1">
      <c r="A24" s="49"/>
      <c r="B24" s="50"/>
      <c r="C24" s="72"/>
      <c r="D24" s="70" t="s">
        <v>66</v>
      </c>
      <c r="E24" s="118"/>
      <c r="F24" s="45"/>
      <c r="G24" s="128"/>
      <c r="H24" s="37"/>
      <c r="I24" s="120"/>
      <c r="J24" s="37"/>
      <c r="K24" s="182"/>
      <c r="L24" s="36"/>
      <c r="M24" s="111"/>
      <c r="N24" s="181"/>
      <c r="O24" s="39"/>
      <c r="P24" s="39"/>
      <c r="Q24" s="190"/>
      <c r="R24" s="226"/>
      <c r="S24" s="270"/>
      <c r="T24" s="210"/>
      <c r="U24" s="39"/>
      <c r="V24" s="39"/>
      <c r="W24" s="39"/>
      <c r="X24" s="36"/>
    </row>
    <row r="25" spans="1:24" ht="15" customHeight="1" thickBot="1">
      <c r="A25" s="49" t="s">
        <v>55</v>
      </c>
      <c r="B25" s="50" t="s">
        <v>196</v>
      </c>
      <c r="C25" s="72" t="s">
        <v>26</v>
      </c>
      <c r="D25" s="70"/>
      <c r="E25" s="118">
        <v>39300</v>
      </c>
      <c r="F25" s="123">
        <f aca="true" t="shared" si="0" ref="F25:F32">((G25/E25)-1)*100</f>
        <v>11.45038167938932</v>
      </c>
      <c r="G25" s="128">
        <v>43800</v>
      </c>
      <c r="H25" s="143">
        <f>((I25/E25)-1)*100</f>
        <v>18.015267175572514</v>
      </c>
      <c r="I25" s="120">
        <v>46380</v>
      </c>
      <c r="J25" s="143">
        <f>((K25/E25)-1)*100</f>
        <v>16.946564885496173</v>
      </c>
      <c r="K25" s="182">
        <v>45960</v>
      </c>
      <c r="L25" s="275">
        <f>(M25/E25-1)*100</f>
        <v>3.511450381679393</v>
      </c>
      <c r="M25" s="276">
        <v>40680</v>
      </c>
      <c r="N25" s="289">
        <f>(O25/E25-1)*100</f>
        <v>3.511450381679393</v>
      </c>
      <c r="O25" s="328">
        <v>40680</v>
      </c>
      <c r="P25" s="328">
        <f>O25/2</f>
        <v>20340</v>
      </c>
      <c r="Q25" s="282">
        <v>54</v>
      </c>
      <c r="R25" s="226"/>
      <c r="S25" s="270"/>
      <c r="T25" s="210" t="s">
        <v>296</v>
      </c>
      <c r="U25" s="328">
        <v>20340</v>
      </c>
      <c r="V25" s="328">
        <v>20340</v>
      </c>
      <c r="W25" s="348">
        <f>V25*2</f>
        <v>40680</v>
      </c>
      <c r="X25" s="35">
        <v>21980</v>
      </c>
    </row>
    <row r="26" spans="1:24" ht="15" customHeight="1" thickBot="1">
      <c r="A26" s="47" t="s">
        <v>55</v>
      </c>
      <c r="B26" s="51" t="s">
        <v>69</v>
      </c>
      <c r="C26" s="73" t="s">
        <v>70</v>
      </c>
      <c r="D26" s="69" t="s">
        <v>71</v>
      </c>
      <c r="E26" s="132" t="s">
        <v>93</v>
      </c>
      <c r="F26" s="123">
        <f t="shared" si="0"/>
        <v>11.45038167938932</v>
      </c>
      <c r="G26" s="134" t="s">
        <v>222</v>
      </c>
      <c r="H26" s="143">
        <f aca="true" t="shared" si="1" ref="H26:H31">((I26/E26)-1)*100</f>
        <v>18.015267175572514</v>
      </c>
      <c r="I26" s="145" t="s">
        <v>230</v>
      </c>
      <c r="J26" s="143">
        <f aca="true" t="shared" si="2" ref="J26:J31">((K26/E26)-1)*100</f>
        <v>16.946564885496173</v>
      </c>
      <c r="K26" s="182">
        <v>45960</v>
      </c>
      <c r="L26" s="275">
        <f aca="true" t="shared" si="3" ref="L26:L31">(M26/E26-1)*100</f>
        <v>3.511450381679393</v>
      </c>
      <c r="M26" s="276">
        <v>40680</v>
      </c>
      <c r="N26" s="289">
        <f aca="true" t="shared" si="4" ref="N26:N31">(O26/E26-1)*100</f>
        <v>1.526717557251911</v>
      </c>
      <c r="O26" s="328">
        <v>39900</v>
      </c>
      <c r="P26" s="328">
        <f aca="true" t="shared" si="5" ref="P26:P31">O26/2</f>
        <v>19950</v>
      </c>
      <c r="Q26" s="282">
        <v>18</v>
      </c>
      <c r="R26" s="226"/>
      <c r="S26" s="270"/>
      <c r="T26" s="210" t="s">
        <v>296</v>
      </c>
      <c r="U26" s="328">
        <v>19950</v>
      </c>
      <c r="V26" s="328">
        <v>19950</v>
      </c>
      <c r="W26" s="348">
        <f aca="true" t="shared" si="6" ref="W26:W32">V26*2</f>
        <v>39900</v>
      </c>
      <c r="X26" s="36"/>
    </row>
    <row r="27" spans="1:24" ht="15" customHeight="1" thickBot="1">
      <c r="A27" s="47" t="s">
        <v>55</v>
      </c>
      <c r="B27" s="51" t="s">
        <v>74</v>
      </c>
      <c r="C27" s="74" t="s">
        <v>73</v>
      </c>
      <c r="D27" s="70" t="s">
        <v>62</v>
      </c>
      <c r="E27" s="132" t="s">
        <v>94</v>
      </c>
      <c r="F27" s="123">
        <f t="shared" si="0"/>
        <v>13.382352941176467</v>
      </c>
      <c r="G27" s="134" t="s">
        <v>223</v>
      </c>
      <c r="H27" s="143">
        <f t="shared" si="1"/>
        <v>19.999999999999996</v>
      </c>
      <c r="I27" s="145" t="s">
        <v>231</v>
      </c>
      <c r="J27" s="143">
        <f t="shared" si="2"/>
        <v>17.500000000000004</v>
      </c>
      <c r="K27" s="233" t="s">
        <v>239</v>
      </c>
      <c r="L27" s="275">
        <f t="shared" si="3"/>
        <v>5.000000000000004</v>
      </c>
      <c r="M27" s="145" t="s">
        <v>261</v>
      </c>
      <c r="N27" s="289">
        <f t="shared" si="4"/>
        <v>5.588235294117649</v>
      </c>
      <c r="O27" s="327" t="s">
        <v>280</v>
      </c>
      <c r="P27" s="328">
        <f t="shared" si="5"/>
        <v>21540</v>
      </c>
      <c r="Q27" s="283" t="s">
        <v>265</v>
      </c>
      <c r="R27" s="228" t="s">
        <v>270</v>
      </c>
      <c r="S27" s="273"/>
      <c r="T27" s="210" t="s">
        <v>296</v>
      </c>
      <c r="U27" s="328">
        <v>21540</v>
      </c>
      <c r="V27" s="328">
        <v>20500</v>
      </c>
      <c r="W27" s="348">
        <f t="shared" si="6"/>
        <v>41000</v>
      </c>
      <c r="X27" s="36"/>
    </row>
    <row r="28" spans="1:24" ht="15" customHeight="1" thickBot="1">
      <c r="A28" s="47" t="s">
        <v>55</v>
      </c>
      <c r="B28" s="51" t="s">
        <v>197</v>
      </c>
      <c r="C28" s="74" t="s">
        <v>54</v>
      </c>
      <c r="D28" s="70"/>
      <c r="E28" s="133">
        <v>40800</v>
      </c>
      <c r="F28" s="123">
        <f t="shared" si="0"/>
        <v>13.382352941176467</v>
      </c>
      <c r="G28" s="135">
        <v>46260</v>
      </c>
      <c r="H28" s="143">
        <f t="shared" si="1"/>
        <v>19.999999999999996</v>
      </c>
      <c r="I28" s="145" t="s">
        <v>231</v>
      </c>
      <c r="J28" s="143">
        <f t="shared" si="2"/>
        <v>17.500000000000004</v>
      </c>
      <c r="K28" s="233" t="s">
        <v>239</v>
      </c>
      <c r="L28" s="275">
        <f t="shared" si="3"/>
        <v>5.000000000000004</v>
      </c>
      <c r="M28" s="145" t="s">
        <v>261</v>
      </c>
      <c r="N28" s="289">
        <f t="shared" si="4"/>
        <v>5.000000000000004</v>
      </c>
      <c r="O28" s="327" t="s">
        <v>261</v>
      </c>
      <c r="P28" s="328">
        <f t="shared" si="5"/>
        <v>21420</v>
      </c>
      <c r="Q28" s="283" t="s">
        <v>266</v>
      </c>
      <c r="R28" s="228"/>
      <c r="S28" s="273"/>
      <c r="T28" s="210" t="s">
        <v>296</v>
      </c>
      <c r="U28" s="328">
        <v>21420</v>
      </c>
      <c r="V28" s="328">
        <v>21420</v>
      </c>
      <c r="W28" s="348">
        <f t="shared" si="6"/>
        <v>42840</v>
      </c>
      <c r="X28" s="36"/>
    </row>
    <row r="29" spans="1:25" ht="24" customHeight="1" thickBot="1">
      <c r="A29" s="47" t="s">
        <v>21</v>
      </c>
      <c r="B29" s="52" t="s">
        <v>198</v>
      </c>
      <c r="C29" s="75" t="s">
        <v>29</v>
      </c>
      <c r="D29" s="69" t="s">
        <v>125</v>
      </c>
      <c r="E29" s="133">
        <v>40800</v>
      </c>
      <c r="F29" s="123">
        <f t="shared" si="0"/>
        <v>13.382352941176467</v>
      </c>
      <c r="G29" s="135">
        <v>46260</v>
      </c>
      <c r="H29" s="143">
        <f t="shared" si="1"/>
        <v>19.999999999999996</v>
      </c>
      <c r="I29" s="145" t="s">
        <v>231</v>
      </c>
      <c r="J29" s="143">
        <f t="shared" si="2"/>
        <v>17.500000000000004</v>
      </c>
      <c r="K29" s="233" t="s">
        <v>239</v>
      </c>
      <c r="L29" s="275">
        <f t="shared" si="3"/>
        <v>5.000000000000004</v>
      </c>
      <c r="M29" s="145" t="s">
        <v>261</v>
      </c>
      <c r="N29" s="289">
        <f t="shared" si="4"/>
        <v>5.000000000000004</v>
      </c>
      <c r="O29" s="327" t="s">
        <v>261</v>
      </c>
      <c r="P29" s="328">
        <f t="shared" si="5"/>
        <v>21420</v>
      </c>
      <c r="Q29" s="283" t="s">
        <v>267</v>
      </c>
      <c r="R29" s="228"/>
      <c r="S29" s="273"/>
      <c r="T29" s="210"/>
      <c r="U29" s="328">
        <v>21420</v>
      </c>
      <c r="V29" s="328">
        <v>21420</v>
      </c>
      <c r="W29" s="348">
        <f t="shared" si="6"/>
        <v>42840</v>
      </c>
      <c r="X29" s="36"/>
      <c r="Y29" s="364">
        <f>-(100-X29/W29*100)</f>
        <v>-100</v>
      </c>
    </row>
    <row r="30" spans="1:24" ht="15" customHeight="1" thickBot="1">
      <c r="A30" s="47" t="s">
        <v>34</v>
      </c>
      <c r="B30" s="52" t="s">
        <v>199</v>
      </c>
      <c r="C30" s="73" t="s">
        <v>36</v>
      </c>
      <c r="D30" s="69" t="s">
        <v>35</v>
      </c>
      <c r="E30" s="133">
        <v>40800</v>
      </c>
      <c r="F30" s="123">
        <f t="shared" si="0"/>
        <v>13.382352941176467</v>
      </c>
      <c r="G30" s="135">
        <v>46260</v>
      </c>
      <c r="H30" s="143">
        <f t="shared" si="1"/>
        <v>19.999999999999996</v>
      </c>
      <c r="I30" s="145" t="s">
        <v>231</v>
      </c>
      <c r="J30" s="143">
        <f t="shared" si="2"/>
        <v>17.500000000000004</v>
      </c>
      <c r="K30" s="233" t="s">
        <v>239</v>
      </c>
      <c r="L30" s="275">
        <f t="shared" si="3"/>
        <v>5.000000000000004</v>
      </c>
      <c r="M30" s="145" t="s">
        <v>261</v>
      </c>
      <c r="N30" s="289">
        <f t="shared" si="4"/>
        <v>13.235294117647056</v>
      </c>
      <c r="O30" s="327" t="s">
        <v>281</v>
      </c>
      <c r="P30" s="328">
        <f t="shared" si="5"/>
        <v>23100</v>
      </c>
      <c r="Q30" s="283" t="s">
        <v>268</v>
      </c>
      <c r="R30" s="228"/>
      <c r="S30" s="273"/>
      <c r="T30" s="210" t="s">
        <v>299</v>
      </c>
      <c r="U30" s="328">
        <v>23100</v>
      </c>
      <c r="V30" s="328">
        <v>23100</v>
      </c>
      <c r="W30" s="348">
        <f t="shared" si="6"/>
        <v>46200</v>
      </c>
      <c r="X30" s="36"/>
    </row>
    <row r="31" spans="1:24" ht="15" customHeight="1" thickBot="1">
      <c r="A31" s="47" t="s">
        <v>5</v>
      </c>
      <c r="B31" s="53" t="s">
        <v>218</v>
      </c>
      <c r="C31" s="76" t="s">
        <v>87</v>
      </c>
      <c r="D31" s="69" t="s">
        <v>37</v>
      </c>
      <c r="E31" s="115">
        <v>40800</v>
      </c>
      <c r="F31" s="129">
        <f t="shared" si="0"/>
        <v>13.382352941176467</v>
      </c>
      <c r="G31" s="124">
        <v>46260</v>
      </c>
      <c r="H31" s="143">
        <f t="shared" si="1"/>
        <v>19.999999999999996</v>
      </c>
      <c r="I31" s="145" t="s">
        <v>231</v>
      </c>
      <c r="J31" s="143">
        <f t="shared" si="2"/>
        <v>17.500000000000004</v>
      </c>
      <c r="K31" s="272" t="s">
        <v>239</v>
      </c>
      <c r="L31" s="275">
        <f t="shared" si="3"/>
        <v>5.000000000000004</v>
      </c>
      <c r="M31" s="145" t="s">
        <v>261</v>
      </c>
      <c r="N31" s="289">
        <f t="shared" si="4"/>
        <v>8.676470588235286</v>
      </c>
      <c r="O31" s="327" t="s">
        <v>291</v>
      </c>
      <c r="P31" s="36">
        <f t="shared" si="5"/>
        <v>22170</v>
      </c>
      <c r="Q31" s="283" t="s">
        <v>265</v>
      </c>
      <c r="R31" s="228"/>
      <c r="S31" s="273"/>
      <c r="T31" s="210"/>
      <c r="U31" s="36">
        <v>22170</v>
      </c>
      <c r="V31" s="36">
        <v>22170</v>
      </c>
      <c r="W31" s="348">
        <f t="shared" si="6"/>
        <v>44340</v>
      </c>
      <c r="X31" s="36"/>
    </row>
    <row r="32" spans="1:24" ht="15" customHeight="1" thickBot="1">
      <c r="A32" s="42" t="s">
        <v>5</v>
      </c>
      <c r="B32" s="54" t="s">
        <v>201</v>
      </c>
      <c r="C32" s="76" t="s">
        <v>39</v>
      </c>
      <c r="D32" s="69" t="s">
        <v>38</v>
      </c>
      <c r="E32" s="115">
        <v>40800</v>
      </c>
      <c r="F32" s="137">
        <f t="shared" si="0"/>
        <v>13.382352941176467</v>
      </c>
      <c r="G32" s="119">
        <v>46260</v>
      </c>
      <c r="H32" s="143">
        <f>((I32/E32)-1)*100</f>
        <v>19.999999999999996</v>
      </c>
      <c r="I32" s="119">
        <v>48960</v>
      </c>
      <c r="J32" s="180">
        <f>((K32/E32)-1)*100</f>
        <v>17.500000000000004</v>
      </c>
      <c r="K32" s="234" t="s">
        <v>239</v>
      </c>
      <c r="L32" s="265">
        <f>(M32/E32-1)*100</f>
        <v>5.000000000000004</v>
      </c>
      <c r="M32" s="110" t="s">
        <v>261</v>
      </c>
      <c r="N32" s="290">
        <f>(O32/E32-1)*100</f>
        <v>8.676470588235286</v>
      </c>
      <c r="O32" s="330" t="s">
        <v>291</v>
      </c>
      <c r="P32" s="268">
        <f>O32/2</f>
        <v>22170</v>
      </c>
      <c r="Q32" s="284" t="s">
        <v>269</v>
      </c>
      <c r="R32" s="231"/>
      <c r="S32" s="287"/>
      <c r="T32" s="210"/>
      <c r="U32" s="268">
        <v>22170</v>
      </c>
      <c r="V32" s="268">
        <v>22170</v>
      </c>
      <c r="W32" s="348">
        <f t="shared" si="6"/>
        <v>44340</v>
      </c>
      <c r="X32" s="36"/>
    </row>
    <row r="33" spans="1:24" ht="26.25" customHeight="1">
      <c r="A33" s="42" t="s">
        <v>11</v>
      </c>
      <c r="B33" s="55"/>
      <c r="C33" s="77"/>
      <c r="D33" s="67" t="s">
        <v>200</v>
      </c>
      <c r="E33" s="116">
        <v>48000</v>
      </c>
      <c r="F33" s="44"/>
      <c r="G33" s="111"/>
      <c r="H33" s="112"/>
      <c r="I33" s="111"/>
      <c r="J33" s="181"/>
      <c r="K33" s="235"/>
      <c r="L33" s="36"/>
      <c r="M33" s="111"/>
      <c r="N33" s="331">
        <v>5</v>
      </c>
      <c r="O33" s="124">
        <v>42840</v>
      </c>
      <c r="P33" s="36">
        <f>O33/2</f>
        <v>21420</v>
      </c>
      <c r="Q33" s="190"/>
      <c r="R33" s="225"/>
      <c r="S33" s="264"/>
      <c r="T33" s="210" t="s">
        <v>302</v>
      </c>
      <c r="U33" s="36">
        <v>21420</v>
      </c>
      <c r="V33" s="36">
        <v>21420</v>
      </c>
      <c r="W33" s="181">
        <f>V33*2</f>
        <v>42840</v>
      </c>
      <c r="X33" s="36"/>
    </row>
    <row r="34" spans="1:24" ht="15" customHeight="1" thickBot="1">
      <c r="A34" s="46"/>
      <c r="B34" s="55"/>
      <c r="C34" s="77"/>
      <c r="D34" s="67" t="s">
        <v>76</v>
      </c>
      <c r="E34" s="116"/>
      <c r="F34" s="45"/>
      <c r="G34" s="120"/>
      <c r="H34" s="113"/>
      <c r="I34" s="120"/>
      <c r="J34" s="182"/>
      <c r="K34" s="236"/>
      <c r="L34" s="37"/>
      <c r="M34" s="120"/>
      <c r="N34" s="113"/>
      <c r="O34" s="128"/>
      <c r="P34" s="39"/>
      <c r="Q34" s="285"/>
      <c r="R34" s="226"/>
      <c r="S34" s="270"/>
      <c r="T34" s="210" t="s">
        <v>302</v>
      </c>
      <c r="U34" s="39"/>
      <c r="V34" s="39"/>
      <c r="W34" s="239"/>
      <c r="X34" s="39"/>
    </row>
    <row r="35" spans="1:24" ht="15" customHeight="1">
      <c r="A35" s="42" t="s">
        <v>41</v>
      </c>
      <c r="B35" s="53" t="s">
        <v>202</v>
      </c>
      <c r="C35" s="71" t="s">
        <v>40</v>
      </c>
      <c r="D35" s="70" t="s">
        <v>219</v>
      </c>
      <c r="E35" s="115">
        <v>40800</v>
      </c>
      <c r="F35" s="129">
        <f>((G35/E35)-1)*100</f>
        <v>13.382352941176467</v>
      </c>
      <c r="G35" s="111">
        <v>46260</v>
      </c>
      <c r="H35" s="143">
        <f>((I35/E35)-1)*100</f>
        <v>19.999999999999996</v>
      </c>
      <c r="I35" s="111">
        <v>48960</v>
      </c>
      <c r="J35" s="143">
        <f>((K35/E35)-1)*100</f>
        <v>17.500000000000004</v>
      </c>
      <c r="K35" s="181">
        <v>47940</v>
      </c>
      <c r="L35" s="143">
        <f>(M35/E35-1)*100</f>
        <v>5.000000000000004</v>
      </c>
      <c r="M35" s="111">
        <v>42840</v>
      </c>
      <c r="N35" s="290">
        <f>(O35/E35-1)*100</f>
        <v>13.235294117647056</v>
      </c>
      <c r="O35" s="36">
        <v>46200</v>
      </c>
      <c r="P35" s="35">
        <f>O35/2</f>
        <v>23100</v>
      </c>
      <c r="Q35" s="190">
        <v>144</v>
      </c>
      <c r="R35" s="225">
        <v>39900</v>
      </c>
      <c r="S35" s="190"/>
      <c r="T35" s="338"/>
      <c r="U35" s="35">
        <v>23100</v>
      </c>
      <c r="V35" s="35">
        <v>23100</v>
      </c>
      <c r="W35" s="35">
        <f>V35*2</f>
        <v>46200</v>
      </c>
      <c r="X35" s="36">
        <v>23500</v>
      </c>
    </row>
    <row r="36" spans="1:24" ht="24.75" customHeight="1">
      <c r="A36" s="46"/>
      <c r="B36" s="56"/>
      <c r="C36" s="66"/>
      <c r="D36" s="78" t="s">
        <v>184</v>
      </c>
      <c r="E36" s="116"/>
      <c r="F36" s="44"/>
      <c r="G36" s="111"/>
      <c r="H36" s="112"/>
      <c r="I36" s="111"/>
      <c r="J36" s="36"/>
      <c r="K36" s="181"/>
      <c r="L36" s="36"/>
      <c r="M36" s="111"/>
      <c r="N36" s="181"/>
      <c r="O36" s="36"/>
      <c r="P36" s="36"/>
      <c r="Q36" s="190"/>
      <c r="R36" s="225"/>
      <c r="S36" s="190"/>
      <c r="T36" s="338"/>
      <c r="U36" s="36"/>
      <c r="V36" s="36"/>
      <c r="W36" s="36"/>
      <c r="X36" s="36"/>
    </row>
    <row r="37" spans="1:24" ht="15" customHeight="1">
      <c r="A37" s="46"/>
      <c r="B37" s="56"/>
      <c r="C37" s="66"/>
      <c r="D37" s="69" t="s">
        <v>42</v>
      </c>
      <c r="E37" s="116"/>
      <c r="F37" s="44"/>
      <c r="G37" s="111"/>
      <c r="H37" s="112"/>
      <c r="I37" s="111"/>
      <c r="J37" s="36"/>
      <c r="K37" s="181"/>
      <c r="L37" s="36"/>
      <c r="M37" s="111"/>
      <c r="N37" s="181"/>
      <c r="O37" s="36"/>
      <c r="P37" s="36"/>
      <c r="Q37" s="190"/>
      <c r="R37" s="225"/>
      <c r="S37" s="190"/>
      <c r="T37" s="338"/>
      <c r="U37" s="36"/>
      <c r="V37" s="36"/>
      <c r="W37" s="36"/>
      <c r="X37" s="36"/>
    </row>
    <row r="38" spans="1:24" ht="27" customHeight="1" thickBot="1">
      <c r="A38" s="46"/>
      <c r="B38" s="56"/>
      <c r="C38" s="72"/>
      <c r="D38" s="69" t="s">
        <v>185</v>
      </c>
      <c r="E38" s="116"/>
      <c r="F38" s="45"/>
      <c r="G38" s="120"/>
      <c r="H38" s="113"/>
      <c r="I38" s="120"/>
      <c r="J38" s="37"/>
      <c r="K38" s="182"/>
      <c r="L38" s="37"/>
      <c r="M38" s="120"/>
      <c r="N38" s="182"/>
      <c r="O38" s="36"/>
      <c r="P38" s="37"/>
      <c r="Q38" s="285"/>
      <c r="R38" s="226"/>
      <c r="S38" s="285"/>
      <c r="T38" s="338"/>
      <c r="U38" s="37"/>
      <c r="V38" s="37"/>
      <c r="W38" s="37"/>
      <c r="X38" s="37"/>
    </row>
    <row r="39" spans="1:24" ht="15" customHeight="1">
      <c r="A39" s="42" t="s">
        <v>44</v>
      </c>
      <c r="B39" s="53" t="s">
        <v>203</v>
      </c>
      <c r="C39" s="66" t="s">
        <v>43</v>
      </c>
      <c r="D39" s="70" t="s">
        <v>140</v>
      </c>
      <c r="E39" s="115">
        <v>40800</v>
      </c>
      <c r="F39" s="129">
        <f>((G39/E39)-1)*100</f>
        <v>13.382352941176467</v>
      </c>
      <c r="G39" s="119">
        <v>46260</v>
      </c>
      <c r="H39" s="143">
        <f>((I39/E39)-1)*100</f>
        <v>19.999999999999996</v>
      </c>
      <c r="I39" s="119">
        <v>48960</v>
      </c>
      <c r="J39" s="143">
        <f>((K39/E39)-1)*100</f>
        <v>17.500000000000004</v>
      </c>
      <c r="K39" s="237">
        <v>47940</v>
      </c>
      <c r="L39" s="143">
        <f>(M39/E39-1)*100</f>
        <v>5.000000000000004</v>
      </c>
      <c r="M39" s="119">
        <v>42840</v>
      </c>
      <c r="N39" s="180">
        <f>(O39/E39-1)*100</f>
        <v>13.235294117647056</v>
      </c>
      <c r="O39" s="35">
        <v>46200</v>
      </c>
      <c r="P39" s="35">
        <f>O39/2</f>
        <v>23100</v>
      </c>
      <c r="Q39" s="286">
        <v>159</v>
      </c>
      <c r="R39" s="229"/>
      <c r="S39" s="286"/>
      <c r="T39" s="339" t="s">
        <v>300</v>
      </c>
      <c r="U39" s="35">
        <v>23100</v>
      </c>
      <c r="V39" s="35">
        <v>23100</v>
      </c>
      <c r="W39" s="35">
        <v>46200</v>
      </c>
      <c r="X39" s="35">
        <v>24380</v>
      </c>
    </row>
    <row r="40" spans="1:24" ht="15" customHeight="1">
      <c r="A40" s="46"/>
      <c r="B40" s="56"/>
      <c r="C40" s="66"/>
      <c r="D40" s="70" t="s">
        <v>45</v>
      </c>
      <c r="E40" s="116"/>
      <c r="F40" s="44"/>
      <c r="G40" s="111"/>
      <c r="H40" s="112"/>
      <c r="I40" s="111"/>
      <c r="J40" s="36"/>
      <c r="K40" s="181"/>
      <c r="L40" s="36"/>
      <c r="M40" s="111"/>
      <c r="N40" s="181"/>
      <c r="O40" s="36"/>
      <c r="P40" s="36"/>
      <c r="Q40" s="190"/>
      <c r="R40" s="225"/>
      <c r="S40" s="190"/>
      <c r="T40" s="340"/>
      <c r="U40" s="36"/>
      <c r="V40" s="36"/>
      <c r="W40" s="36"/>
      <c r="X40" s="36"/>
    </row>
    <row r="41" spans="1:24" ht="15" customHeight="1">
      <c r="A41" s="46"/>
      <c r="B41" s="56"/>
      <c r="C41" s="66"/>
      <c r="D41" s="69" t="s">
        <v>46</v>
      </c>
      <c r="E41" s="116"/>
      <c r="F41" s="44"/>
      <c r="G41" s="111"/>
      <c r="H41" s="112"/>
      <c r="I41" s="111"/>
      <c r="J41" s="36"/>
      <c r="K41" s="181"/>
      <c r="L41" s="36"/>
      <c r="M41" s="111"/>
      <c r="N41" s="181"/>
      <c r="O41" s="36"/>
      <c r="P41" s="36"/>
      <c r="Q41" s="190"/>
      <c r="R41" s="225"/>
      <c r="S41" s="190"/>
      <c r="T41" s="340"/>
      <c r="U41" s="36"/>
      <c r="V41" s="36"/>
      <c r="W41" s="36"/>
      <c r="X41" s="36"/>
    </row>
    <row r="42" spans="1:24" ht="15" customHeight="1">
      <c r="A42" s="46"/>
      <c r="B42" s="56"/>
      <c r="C42" s="66"/>
      <c r="D42" s="70" t="s">
        <v>47</v>
      </c>
      <c r="E42" s="116"/>
      <c r="F42" s="44"/>
      <c r="G42" s="111"/>
      <c r="H42" s="112"/>
      <c r="I42" s="111"/>
      <c r="J42" s="36"/>
      <c r="K42" s="181"/>
      <c r="L42" s="36"/>
      <c r="M42" s="111"/>
      <c r="N42" s="181"/>
      <c r="O42" s="36"/>
      <c r="P42" s="36"/>
      <c r="Q42" s="190"/>
      <c r="R42" s="225"/>
      <c r="S42" s="190"/>
      <c r="T42" s="340"/>
      <c r="U42" s="36"/>
      <c r="V42" s="36"/>
      <c r="W42" s="36"/>
      <c r="X42" s="36"/>
    </row>
    <row r="43" spans="1:24" ht="15" customHeight="1">
      <c r="A43" s="46"/>
      <c r="B43" s="56"/>
      <c r="C43" s="66"/>
      <c r="D43" s="69" t="s">
        <v>220</v>
      </c>
      <c r="E43" s="116"/>
      <c r="F43" s="44"/>
      <c r="G43" s="111"/>
      <c r="H43" s="112"/>
      <c r="I43" s="111"/>
      <c r="J43" s="36"/>
      <c r="K43" s="181"/>
      <c r="L43" s="36"/>
      <c r="M43" s="111"/>
      <c r="N43" s="181"/>
      <c r="O43" s="36"/>
      <c r="P43" s="36"/>
      <c r="Q43" s="190"/>
      <c r="R43" s="225"/>
      <c r="S43" s="190"/>
      <c r="T43" s="341"/>
      <c r="U43" s="36"/>
      <c r="V43" s="36"/>
      <c r="W43" s="36"/>
      <c r="X43" s="36"/>
    </row>
    <row r="44" spans="1:24" ht="15" customHeight="1">
      <c r="A44" s="42" t="s">
        <v>34</v>
      </c>
      <c r="B44" s="56"/>
      <c r="C44" s="66"/>
      <c r="D44" s="69" t="s">
        <v>48</v>
      </c>
      <c r="E44" s="117"/>
      <c r="F44" s="57"/>
      <c r="G44" s="110"/>
      <c r="H44" s="114"/>
      <c r="I44" s="110"/>
      <c r="J44" s="38"/>
      <c r="K44" s="238"/>
      <c r="L44" s="38"/>
      <c r="M44" s="110"/>
      <c r="N44" s="238"/>
      <c r="O44" s="38"/>
      <c r="P44" s="38"/>
      <c r="Q44" s="284"/>
      <c r="R44" s="230"/>
      <c r="S44" s="284"/>
      <c r="T44" s="339" t="s">
        <v>299</v>
      </c>
      <c r="U44" s="38"/>
      <c r="V44" s="38"/>
      <c r="W44" s="38"/>
      <c r="X44" s="38"/>
    </row>
    <row r="45" spans="1:24" ht="15" customHeight="1" thickBot="1">
      <c r="A45" s="46"/>
      <c r="B45" s="56"/>
      <c r="C45" s="66"/>
      <c r="D45" s="308" t="s">
        <v>49</v>
      </c>
      <c r="E45" s="118"/>
      <c r="F45" s="45"/>
      <c r="G45" s="120"/>
      <c r="H45" s="113"/>
      <c r="I45" s="120"/>
      <c r="J45" s="37"/>
      <c r="K45" s="182"/>
      <c r="L45" s="37"/>
      <c r="M45" s="120"/>
      <c r="N45" s="182"/>
      <c r="O45" s="39"/>
      <c r="P45" s="37"/>
      <c r="Q45" s="285"/>
      <c r="R45" s="226"/>
      <c r="S45" s="285"/>
      <c r="T45" s="341"/>
      <c r="U45" s="37"/>
      <c r="V45" s="37"/>
      <c r="W45" s="37"/>
      <c r="X45" s="37"/>
    </row>
    <row r="46" spans="1:24" ht="15" customHeight="1" thickBot="1">
      <c r="A46" s="353" t="s">
        <v>2</v>
      </c>
      <c r="B46" s="354" t="s">
        <v>204</v>
      </c>
      <c r="C46" s="355" t="s">
        <v>53</v>
      </c>
      <c r="D46" s="356"/>
      <c r="E46" s="118">
        <v>34800</v>
      </c>
      <c r="F46" s="123">
        <f>((G46/E46)-1)*100</f>
        <v>11.896551724137927</v>
      </c>
      <c r="G46" s="128">
        <v>38940</v>
      </c>
      <c r="H46" s="143">
        <f>((I46/E46)-1)*100</f>
        <v>18.448275862068964</v>
      </c>
      <c r="I46" s="120">
        <v>41220</v>
      </c>
      <c r="J46" s="143">
        <f>((K46/E46)-1)*100</f>
        <v>16.37931034482758</v>
      </c>
      <c r="K46" s="182">
        <v>40500</v>
      </c>
      <c r="L46" s="143">
        <f>(M46/E46-1)*100</f>
        <v>3.9655172413793016</v>
      </c>
      <c r="M46" s="120">
        <v>36180</v>
      </c>
      <c r="N46" s="180">
        <f>(O46/E46-1)*100</f>
        <v>3.9655172413793016</v>
      </c>
      <c r="O46" s="36">
        <v>36180</v>
      </c>
      <c r="P46" s="35">
        <f>O46/2</f>
        <v>18090</v>
      </c>
      <c r="Q46" s="285">
        <v>34</v>
      </c>
      <c r="R46" s="226"/>
      <c r="S46" s="270"/>
      <c r="T46" s="210"/>
      <c r="U46" s="35">
        <v>18090</v>
      </c>
      <c r="V46" s="35">
        <v>18090</v>
      </c>
      <c r="W46" s="35">
        <f>V46*2</f>
        <v>36180</v>
      </c>
      <c r="X46" s="35">
        <v>19530</v>
      </c>
    </row>
    <row r="47" spans="1:24" ht="33.75" customHeight="1" hidden="1" thickBot="1">
      <c r="A47" s="46" t="s">
        <v>19</v>
      </c>
      <c r="B47" s="55" t="s">
        <v>321</v>
      </c>
      <c r="C47" s="95" t="s">
        <v>205</v>
      </c>
      <c r="D47" s="68" t="s">
        <v>20</v>
      </c>
      <c r="E47" s="115">
        <v>34800</v>
      </c>
      <c r="F47" s="129">
        <f>((G47/E47)-1)*100</f>
        <v>11.896551724137927</v>
      </c>
      <c r="G47" s="124">
        <v>38940</v>
      </c>
      <c r="H47" s="143">
        <f>((I47/E47)-1)*100</f>
        <v>18.448275862068964</v>
      </c>
      <c r="I47" s="119">
        <v>41220</v>
      </c>
      <c r="J47" s="143">
        <f>((K47/E47)-1)*100</f>
        <v>16.37931034482758</v>
      </c>
      <c r="K47" s="237">
        <v>40500</v>
      </c>
      <c r="L47" s="143">
        <f>(M47/E47-1)*100</f>
        <v>3.9655172413793016</v>
      </c>
      <c r="M47" s="119">
        <v>36180</v>
      </c>
      <c r="N47" s="180">
        <f>(O47/E47-1)*100</f>
        <v>12.241379310344836</v>
      </c>
      <c r="O47" s="292">
        <v>39060</v>
      </c>
      <c r="P47" s="35">
        <f>O47/2</f>
        <v>19530</v>
      </c>
      <c r="Q47" s="190"/>
      <c r="R47" s="225"/>
      <c r="S47" s="264"/>
      <c r="T47" s="210" t="s">
        <v>297</v>
      </c>
      <c r="U47" s="35">
        <v>19530</v>
      </c>
      <c r="V47" s="35">
        <v>19530</v>
      </c>
      <c r="W47" s="35">
        <f>V47*2</f>
        <v>39060</v>
      </c>
      <c r="X47" s="35">
        <v>19530</v>
      </c>
    </row>
    <row r="48" spans="1:25" ht="15" customHeight="1">
      <c r="A48" s="42" t="s">
        <v>21</v>
      </c>
      <c r="B48" s="53" t="s">
        <v>206</v>
      </c>
      <c r="C48" s="76" t="s">
        <v>22</v>
      </c>
      <c r="D48" s="70" t="s">
        <v>24</v>
      </c>
      <c r="E48" s="115">
        <v>39300</v>
      </c>
      <c r="F48" s="137">
        <f>((G48/E48)-1)*100</f>
        <v>11.45038167938932</v>
      </c>
      <c r="G48" s="124">
        <v>43800</v>
      </c>
      <c r="H48" s="143">
        <f>((I48/E48)-1)*100</f>
        <v>18.015267175572514</v>
      </c>
      <c r="I48" s="119">
        <v>46380</v>
      </c>
      <c r="J48" s="143">
        <f>((K48/E48)-1)*100</f>
        <v>15.877862595419856</v>
      </c>
      <c r="K48" s="237">
        <v>45540</v>
      </c>
      <c r="L48" s="143">
        <f>(M48/E48-1)*100</f>
        <v>3.511450381679393</v>
      </c>
      <c r="M48" s="119">
        <v>40680</v>
      </c>
      <c r="N48" s="180">
        <f>(O48/E48-1)*100</f>
        <v>3.511450381679393</v>
      </c>
      <c r="O48" s="35">
        <v>40680</v>
      </c>
      <c r="P48" s="35">
        <f>O48/2</f>
        <v>20340</v>
      </c>
      <c r="Q48" s="286">
        <v>55</v>
      </c>
      <c r="R48" s="229"/>
      <c r="S48" s="279"/>
      <c r="T48" s="210"/>
      <c r="U48" s="35">
        <v>20340</v>
      </c>
      <c r="V48" s="35">
        <v>20340</v>
      </c>
      <c r="W48" s="35">
        <f>V48*2</f>
        <v>40680</v>
      </c>
      <c r="X48" s="35">
        <v>21980</v>
      </c>
      <c r="Y48" s="346">
        <f>-(100-X48/W48*100)</f>
        <v>-45.968534906588</v>
      </c>
    </row>
    <row r="49" spans="1:24" ht="15" customHeight="1">
      <c r="A49" s="46"/>
      <c r="B49" s="56"/>
      <c r="C49" s="77"/>
      <c r="D49" s="69" t="s">
        <v>23</v>
      </c>
      <c r="E49" s="116"/>
      <c r="F49" s="44"/>
      <c r="G49" s="126"/>
      <c r="H49" s="36"/>
      <c r="I49" s="111"/>
      <c r="J49" s="36"/>
      <c r="K49" s="181"/>
      <c r="L49" s="36"/>
      <c r="M49" s="111"/>
      <c r="N49" s="181"/>
      <c r="O49" s="36"/>
      <c r="P49" s="36"/>
      <c r="Q49" s="190"/>
      <c r="R49" s="225"/>
      <c r="S49" s="264"/>
      <c r="T49" s="210"/>
      <c r="U49" s="36"/>
      <c r="V49" s="36"/>
      <c r="W49" s="36"/>
      <c r="X49" s="36"/>
    </row>
    <row r="50" spans="1:24" ht="15" customHeight="1" thickBot="1">
      <c r="A50" s="46"/>
      <c r="B50" s="56"/>
      <c r="C50" s="77"/>
      <c r="D50" s="70" t="s">
        <v>25</v>
      </c>
      <c r="E50" s="116"/>
      <c r="F50" s="45"/>
      <c r="G50" s="126"/>
      <c r="H50" s="36"/>
      <c r="I50" s="111"/>
      <c r="J50" s="36"/>
      <c r="K50" s="181"/>
      <c r="L50" s="36"/>
      <c r="M50" s="111"/>
      <c r="N50" s="181"/>
      <c r="O50" s="36"/>
      <c r="P50" s="36"/>
      <c r="Q50" s="190"/>
      <c r="R50" s="225"/>
      <c r="S50" s="264"/>
      <c r="T50" s="210"/>
      <c r="U50" s="36"/>
      <c r="V50" s="36"/>
      <c r="W50" s="36"/>
      <c r="X50" s="36"/>
    </row>
    <row r="51" spans="1:24" ht="20.25" customHeight="1">
      <c r="A51" s="42" t="s">
        <v>19</v>
      </c>
      <c r="B51" s="53" t="s">
        <v>196</v>
      </c>
      <c r="C51" s="76" t="s">
        <v>26</v>
      </c>
      <c r="D51" s="70" t="s">
        <v>82</v>
      </c>
      <c r="E51" s="115">
        <v>39300</v>
      </c>
      <c r="F51" s="129">
        <f>((G51/E51)-1)*100</f>
        <v>11.45038167938932</v>
      </c>
      <c r="G51" s="124">
        <v>43800</v>
      </c>
      <c r="H51" s="143">
        <f>((I51/E51)-1)*100</f>
        <v>18.015267175572514</v>
      </c>
      <c r="I51" s="119">
        <v>46380</v>
      </c>
      <c r="J51" s="143">
        <f>((K51/E51)-1)*100</f>
        <v>15.877862595419856</v>
      </c>
      <c r="K51" s="237">
        <v>45540</v>
      </c>
      <c r="L51" s="143">
        <f>(M51/E51-1)*100</f>
        <v>3.511450381679393</v>
      </c>
      <c r="M51" s="119">
        <v>40680</v>
      </c>
      <c r="N51" s="180">
        <f>(O51/E51-1)*100</f>
        <v>11.755725190839694</v>
      </c>
      <c r="O51" s="292">
        <v>43920</v>
      </c>
      <c r="P51" s="292">
        <f>O51/2</f>
        <v>21960</v>
      </c>
      <c r="Q51" s="286"/>
      <c r="R51" s="229"/>
      <c r="S51" s="279"/>
      <c r="T51" s="210" t="s">
        <v>297</v>
      </c>
      <c r="U51" s="292">
        <v>21960</v>
      </c>
      <c r="V51" s="292">
        <v>21960</v>
      </c>
      <c r="W51" s="292">
        <f>V51*2</f>
        <v>43920</v>
      </c>
      <c r="X51" s="292">
        <v>21980</v>
      </c>
    </row>
    <row r="52" spans="1:24" ht="15" customHeight="1" thickBot="1">
      <c r="A52" s="49"/>
      <c r="B52" s="56"/>
      <c r="C52" s="77"/>
      <c r="D52" s="70" t="s">
        <v>81</v>
      </c>
      <c r="E52" s="118"/>
      <c r="F52" s="45"/>
      <c r="G52" s="128"/>
      <c r="H52" s="37"/>
      <c r="I52" s="120"/>
      <c r="J52" s="37"/>
      <c r="K52" s="182"/>
      <c r="L52" s="37"/>
      <c r="M52" s="120"/>
      <c r="N52" s="182"/>
      <c r="O52" s="37"/>
      <c r="P52" s="37"/>
      <c r="Q52" s="285"/>
      <c r="R52" s="226"/>
      <c r="S52" s="270"/>
      <c r="T52" s="210"/>
      <c r="U52" s="37"/>
      <c r="V52" s="37"/>
      <c r="W52" s="37"/>
      <c r="X52" s="37"/>
    </row>
    <row r="53" spans="1:24" ht="15" customHeight="1">
      <c r="A53" s="46" t="s">
        <v>34</v>
      </c>
      <c r="B53" s="53" t="s">
        <v>84</v>
      </c>
      <c r="C53" s="76" t="s">
        <v>85</v>
      </c>
      <c r="D53" s="70" t="s">
        <v>79</v>
      </c>
      <c r="E53" s="116">
        <v>39300</v>
      </c>
      <c r="F53" s="129">
        <f>((G53/E53)-1)*100</f>
        <v>11.45038167938932</v>
      </c>
      <c r="G53" s="124">
        <v>43800</v>
      </c>
      <c r="H53" s="143">
        <f>((I53/E53)-1)*100</f>
        <v>18.015267175572514</v>
      </c>
      <c r="I53" s="119">
        <v>46380</v>
      </c>
      <c r="J53" s="143">
        <f>((K53/E53)-1)*100</f>
        <v>15.877862595419856</v>
      </c>
      <c r="K53" s="237">
        <v>45540</v>
      </c>
      <c r="L53" s="143">
        <f>(M53/E53-1)*100</f>
        <v>3.511450381679393</v>
      </c>
      <c r="M53" s="119">
        <v>40680</v>
      </c>
      <c r="N53" s="180">
        <f>(O53/E53-1)*100</f>
        <v>11.755725190839694</v>
      </c>
      <c r="O53" s="36">
        <v>43920</v>
      </c>
      <c r="P53" s="36">
        <f>O53/2</f>
        <v>21960</v>
      </c>
      <c r="Q53" s="286">
        <v>65</v>
      </c>
      <c r="R53" s="229"/>
      <c r="S53" s="279"/>
      <c r="T53" s="210" t="s">
        <v>299</v>
      </c>
      <c r="U53" s="36">
        <v>21960</v>
      </c>
      <c r="V53" s="36">
        <v>21960</v>
      </c>
      <c r="W53" s="36">
        <f>V53*2</f>
        <v>43920</v>
      </c>
      <c r="X53" s="36">
        <v>21980</v>
      </c>
    </row>
    <row r="54" spans="1:24" ht="24" customHeight="1">
      <c r="A54" s="42" t="s">
        <v>19</v>
      </c>
      <c r="B54" s="56"/>
      <c r="C54" s="77"/>
      <c r="D54" s="70" t="s">
        <v>78</v>
      </c>
      <c r="E54" s="116"/>
      <c r="F54" s="44"/>
      <c r="G54" s="126"/>
      <c r="H54" s="36"/>
      <c r="I54" s="111"/>
      <c r="J54" s="36"/>
      <c r="K54" s="181"/>
      <c r="L54" s="36"/>
      <c r="M54" s="111"/>
      <c r="N54" s="181"/>
      <c r="O54" s="36"/>
      <c r="P54" s="36"/>
      <c r="Q54" s="190"/>
      <c r="R54" s="225"/>
      <c r="S54" s="264"/>
      <c r="T54" s="210" t="s">
        <v>297</v>
      </c>
      <c r="U54" s="36"/>
      <c r="V54" s="36"/>
      <c r="W54" s="36"/>
      <c r="X54" s="36"/>
    </row>
    <row r="55" spans="1:24" ht="15" customHeight="1" thickBot="1">
      <c r="A55" s="49"/>
      <c r="B55" s="58"/>
      <c r="C55" s="79"/>
      <c r="D55" s="70" t="s">
        <v>225</v>
      </c>
      <c r="E55" s="118"/>
      <c r="F55" s="45"/>
      <c r="G55" s="128"/>
      <c r="H55" s="37"/>
      <c r="I55" s="120"/>
      <c r="J55" s="37"/>
      <c r="K55" s="182"/>
      <c r="L55" s="37"/>
      <c r="M55" s="120"/>
      <c r="N55" s="182"/>
      <c r="O55" s="39"/>
      <c r="P55" s="37"/>
      <c r="Q55" s="285"/>
      <c r="R55" s="226"/>
      <c r="S55" s="270"/>
      <c r="T55" s="210"/>
      <c r="U55" s="37"/>
      <c r="V55" s="37"/>
      <c r="W55" s="37"/>
      <c r="X55" s="37"/>
    </row>
    <row r="56" spans="1:24" ht="15" customHeight="1" thickBot="1">
      <c r="A56" s="59" t="s">
        <v>27</v>
      </c>
      <c r="B56" s="43" t="s">
        <v>208</v>
      </c>
      <c r="C56" s="80" t="s">
        <v>28</v>
      </c>
      <c r="D56" s="315" t="s">
        <v>80</v>
      </c>
      <c r="E56" s="117" t="s">
        <v>95</v>
      </c>
      <c r="F56" s="129">
        <f>((G56/E56)-1)*100</f>
        <v>11.896551724137927</v>
      </c>
      <c r="G56" s="136" t="s">
        <v>224</v>
      </c>
      <c r="H56" s="143">
        <f>((I56/E56)-1)*100</f>
        <v>18.448275862068964</v>
      </c>
      <c r="I56" s="110" t="s">
        <v>232</v>
      </c>
      <c r="J56" s="143">
        <f>((K56/E56)-1)*100</f>
        <v>16.37931034482758</v>
      </c>
      <c r="K56" s="238" t="s">
        <v>240</v>
      </c>
      <c r="L56" s="143">
        <f>(M56/E56-1)*100</f>
        <v>3.9655172413793016</v>
      </c>
      <c r="M56" s="110" t="s">
        <v>262</v>
      </c>
      <c r="N56" s="180">
        <f>(O56/E56-1)*100</f>
        <v>3.4482758620689724</v>
      </c>
      <c r="O56" s="349" t="s">
        <v>271</v>
      </c>
      <c r="P56" s="35">
        <f>O56/2</f>
        <v>18000</v>
      </c>
      <c r="Q56" s="284" t="s">
        <v>264</v>
      </c>
      <c r="R56" s="230" t="s">
        <v>271</v>
      </c>
      <c r="S56" s="278"/>
      <c r="T56" s="210" t="s">
        <v>301</v>
      </c>
      <c r="U56" s="35">
        <v>18000</v>
      </c>
      <c r="V56" s="35">
        <v>18000</v>
      </c>
      <c r="W56" s="35">
        <v>36000</v>
      </c>
      <c r="X56" s="35">
        <v>18500</v>
      </c>
    </row>
    <row r="57" spans="1:25" ht="15" customHeight="1">
      <c r="A57" s="314" t="s">
        <v>21</v>
      </c>
      <c r="B57" s="41" t="s">
        <v>209</v>
      </c>
      <c r="C57" s="64" t="s">
        <v>32</v>
      </c>
      <c r="D57" s="316" t="s">
        <v>31</v>
      </c>
      <c r="E57" s="130">
        <v>37200</v>
      </c>
      <c r="F57" s="122">
        <f>((G57/E57)-1)*100</f>
        <v>11.290322580645151</v>
      </c>
      <c r="G57" s="131">
        <v>41400</v>
      </c>
      <c r="H57" s="143">
        <f>((I57/E57)-1)*100</f>
        <v>17.741935483870975</v>
      </c>
      <c r="I57" s="144">
        <v>43800</v>
      </c>
      <c r="J57" s="143">
        <f>((K57/E57)-1)*100</f>
        <v>15.48387096774193</v>
      </c>
      <c r="K57" s="211">
        <v>42960</v>
      </c>
      <c r="L57" s="143">
        <f>(M57/E57-1)*100</f>
        <v>3.2258064516129004</v>
      </c>
      <c r="M57" s="144">
        <v>38400</v>
      </c>
      <c r="N57" s="180">
        <f>(O57/E57-1)*100</f>
        <v>3.2258064516129004</v>
      </c>
      <c r="O57" s="35">
        <v>38400</v>
      </c>
      <c r="P57" s="35">
        <f>O57/2</f>
        <v>19200</v>
      </c>
      <c r="Q57" s="280">
        <v>36</v>
      </c>
      <c r="R57" s="224"/>
      <c r="S57" s="277"/>
      <c r="T57" s="350"/>
      <c r="U57" s="35">
        <v>19200</v>
      </c>
      <c r="V57" s="35">
        <v>19200</v>
      </c>
      <c r="W57" s="35">
        <v>38400</v>
      </c>
      <c r="X57" s="35">
        <v>19530</v>
      </c>
      <c r="Y57" s="346">
        <f>-(100-X57/W57*100)</f>
        <v>-49.14062500000001</v>
      </c>
    </row>
    <row r="58" spans="1:24" ht="15.75" customHeight="1">
      <c r="A58" s="60"/>
      <c r="B58" s="50"/>
      <c r="C58" s="72"/>
      <c r="D58" s="70" t="s">
        <v>77</v>
      </c>
      <c r="E58" s="116"/>
      <c r="F58" s="44"/>
      <c r="G58" s="126"/>
      <c r="H58" s="36"/>
      <c r="I58" s="111"/>
      <c r="J58" s="36"/>
      <c r="K58" s="181"/>
      <c r="L58" s="36"/>
      <c r="M58" s="111"/>
      <c r="N58" s="181"/>
      <c r="O58" s="36"/>
      <c r="P58" s="36"/>
      <c r="Q58" s="190"/>
      <c r="R58" s="225"/>
      <c r="S58" s="264"/>
      <c r="T58" s="351"/>
      <c r="U58" s="36"/>
      <c r="V58" s="36"/>
      <c r="W58" s="36"/>
      <c r="X58" s="36"/>
    </row>
    <row r="59" spans="1:24" ht="26.25" customHeight="1">
      <c r="A59" s="60"/>
      <c r="B59" s="50" t="s">
        <v>210</v>
      </c>
      <c r="C59" s="72" t="s">
        <v>207</v>
      </c>
      <c r="D59" s="70" t="s">
        <v>186</v>
      </c>
      <c r="E59" s="116"/>
      <c r="F59" s="44"/>
      <c r="G59" s="126"/>
      <c r="H59" s="36"/>
      <c r="I59" s="111"/>
      <c r="J59" s="36"/>
      <c r="K59" s="181"/>
      <c r="L59" s="36"/>
      <c r="M59" s="111"/>
      <c r="N59" s="181"/>
      <c r="O59" s="36"/>
      <c r="P59" s="36"/>
      <c r="Q59" s="190">
        <v>36</v>
      </c>
      <c r="R59" s="225"/>
      <c r="S59" s="264"/>
      <c r="T59" s="351"/>
      <c r="U59" s="36"/>
      <c r="V59" s="36"/>
      <c r="W59" s="36"/>
      <c r="X59" s="36"/>
    </row>
    <row r="60" spans="1:24" ht="15" customHeight="1" thickBot="1">
      <c r="A60" s="103"/>
      <c r="B60" s="317" t="s">
        <v>211</v>
      </c>
      <c r="C60" s="318" t="s">
        <v>33</v>
      </c>
      <c r="D60" s="83" t="s">
        <v>33</v>
      </c>
      <c r="E60" s="125"/>
      <c r="F60" s="63"/>
      <c r="G60" s="127"/>
      <c r="H60" s="39"/>
      <c r="I60" s="146"/>
      <c r="J60" s="39"/>
      <c r="K60" s="239"/>
      <c r="L60" s="39"/>
      <c r="M60" s="146"/>
      <c r="N60" s="239"/>
      <c r="O60" s="39"/>
      <c r="P60" s="39"/>
      <c r="Q60" s="281">
        <v>44</v>
      </c>
      <c r="R60" s="227"/>
      <c r="S60" s="271"/>
      <c r="T60" s="352"/>
      <c r="U60" s="39"/>
      <c r="V60" s="36"/>
      <c r="W60" s="39"/>
      <c r="X60" s="36"/>
    </row>
    <row r="61" spans="1:24" ht="15" customHeight="1" thickBot="1">
      <c r="A61" s="60" t="s">
        <v>16</v>
      </c>
      <c r="B61" s="43" t="s">
        <v>322</v>
      </c>
      <c r="C61" s="359" t="s">
        <v>323</v>
      </c>
      <c r="D61" s="77" t="s">
        <v>323</v>
      </c>
      <c r="E61" s="116"/>
      <c r="F61" s="44"/>
      <c r="G61" s="126"/>
      <c r="H61" s="36"/>
      <c r="I61" s="111"/>
      <c r="J61" s="36"/>
      <c r="K61" s="181"/>
      <c r="L61" s="36"/>
      <c r="M61" s="111"/>
      <c r="N61" s="181"/>
      <c r="O61" s="36"/>
      <c r="P61" s="36"/>
      <c r="Q61" s="190"/>
      <c r="R61" s="225"/>
      <c r="S61" s="264"/>
      <c r="T61" s="351"/>
      <c r="U61" s="181"/>
      <c r="V61" s="328"/>
      <c r="W61" s="111"/>
      <c r="X61" s="328">
        <v>19530</v>
      </c>
    </row>
    <row r="62" spans="1:24" ht="29.25" customHeight="1">
      <c r="A62" s="314" t="s">
        <v>5</v>
      </c>
      <c r="B62" s="357" t="s">
        <v>212</v>
      </c>
      <c r="C62" s="64" t="s">
        <v>6</v>
      </c>
      <c r="D62" s="362" t="s">
        <v>165</v>
      </c>
      <c r="E62" s="130">
        <v>34800</v>
      </c>
      <c r="F62" s="122">
        <f>((G62/E62)-1)*100</f>
        <v>11.896551724137927</v>
      </c>
      <c r="G62" s="131">
        <v>38940</v>
      </c>
      <c r="H62" s="143">
        <f>((I62/E62)-1)*100</f>
        <v>18.448275862068964</v>
      </c>
      <c r="I62" s="144">
        <v>41220</v>
      </c>
      <c r="J62" s="143">
        <f>((K62/E62)-1)*100</f>
        <v>16.37931034482758</v>
      </c>
      <c r="K62" s="211">
        <v>40500</v>
      </c>
      <c r="L62" s="143">
        <f>(M62/E62-1)*100</f>
        <v>3.9655172413793016</v>
      </c>
      <c r="M62" s="144">
        <v>36180</v>
      </c>
      <c r="N62" s="180">
        <f>(O62/E62-1)*100</f>
        <v>12.241379310344836</v>
      </c>
      <c r="O62" s="35">
        <v>39060</v>
      </c>
      <c r="P62" s="35">
        <f>O62/2</f>
        <v>19530</v>
      </c>
      <c r="Q62" s="280">
        <v>33</v>
      </c>
      <c r="R62" s="224"/>
      <c r="S62" s="277"/>
      <c r="T62" s="350"/>
      <c r="U62" s="211">
        <v>19530</v>
      </c>
      <c r="V62" s="35">
        <v>19530</v>
      </c>
      <c r="W62" s="144">
        <f>V62*2</f>
        <v>39060</v>
      </c>
      <c r="X62" s="35">
        <v>19530</v>
      </c>
    </row>
    <row r="63" spans="1:24" ht="27.75" customHeight="1" thickBot="1">
      <c r="A63" s="60"/>
      <c r="B63" s="56"/>
      <c r="C63" s="66"/>
      <c r="D63" s="363" t="s">
        <v>7</v>
      </c>
      <c r="E63" s="116"/>
      <c r="F63" s="44"/>
      <c r="G63" s="126"/>
      <c r="H63" s="36"/>
      <c r="I63" s="111"/>
      <c r="J63" s="36"/>
      <c r="K63" s="181"/>
      <c r="L63" s="36"/>
      <c r="M63" s="111"/>
      <c r="N63" s="181"/>
      <c r="O63" s="36"/>
      <c r="P63" s="36"/>
      <c r="Q63" s="190"/>
      <c r="R63" s="225"/>
      <c r="S63" s="264"/>
      <c r="T63" s="351"/>
      <c r="U63" s="181"/>
      <c r="V63" s="36"/>
      <c r="W63" s="111"/>
      <c r="X63" s="36"/>
    </row>
    <row r="64" spans="1:24" ht="27.75" customHeight="1" thickBot="1">
      <c r="A64" s="60"/>
      <c r="B64" s="360" t="s">
        <v>324</v>
      </c>
      <c r="C64" s="355" t="s">
        <v>325</v>
      </c>
      <c r="D64" s="356" t="s">
        <v>326</v>
      </c>
      <c r="E64" s="116"/>
      <c r="F64" s="44"/>
      <c r="G64" s="126"/>
      <c r="H64" s="36"/>
      <c r="I64" s="111"/>
      <c r="J64" s="36"/>
      <c r="K64" s="181"/>
      <c r="L64" s="36"/>
      <c r="M64" s="111"/>
      <c r="N64" s="181"/>
      <c r="O64" s="36"/>
      <c r="P64" s="36"/>
      <c r="Q64" s="190"/>
      <c r="R64" s="225"/>
      <c r="S64" s="264"/>
      <c r="T64" s="351"/>
      <c r="U64" s="181"/>
      <c r="V64" s="36"/>
      <c r="W64" s="111"/>
      <c r="X64" s="36"/>
    </row>
    <row r="65" spans="1:24" ht="27.75" customHeight="1">
      <c r="A65" s="60"/>
      <c r="B65" s="60" t="s">
        <v>321</v>
      </c>
      <c r="C65" s="66" t="s">
        <v>205</v>
      </c>
      <c r="D65" s="95" t="s">
        <v>8</v>
      </c>
      <c r="E65" s="116"/>
      <c r="F65" s="44"/>
      <c r="G65" s="126"/>
      <c r="H65" s="36"/>
      <c r="I65" s="111"/>
      <c r="J65" s="36"/>
      <c r="K65" s="181"/>
      <c r="L65" s="36"/>
      <c r="M65" s="111"/>
      <c r="N65" s="181"/>
      <c r="O65" s="36"/>
      <c r="P65" s="36"/>
      <c r="Q65" s="190">
        <v>77</v>
      </c>
      <c r="R65" s="225"/>
      <c r="S65" s="264"/>
      <c r="T65" s="351"/>
      <c r="U65" s="181"/>
      <c r="V65" s="36"/>
      <c r="W65" s="111"/>
      <c r="X65" s="36"/>
    </row>
    <row r="66" spans="1:24" ht="20.25" customHeight="1" thickBot="1">
      <c r="A66" s="358"/>
      <c r="B66" s="56"/>
      <c r="C66" s="77"/>
      <c r="D66" s="97" t="s">
        <v>213</v>
      </c>
      <c r="E66" s="118"/>
      <c r="F66" s="45"/>
      <c r="G66" s="128"/>
      <c r="H66" s="37"/>
      <c r="I66" s="120"/>
      <c r="J66" s="37"/>
      <c r="K66" s="182"/>
      <c r="L66" s="37"/>
      <c r="M66" s="120"/>
      <c r="N66" s="182"/>
      <c r="O66" s="39"/>
      <c r="P66" s="37"/>
      <c r="Q66" s="285"/>
      <c r="R66" s="226"/>
      <c r="S66" s="270"/>
      <c r="T66" s="351"/>
      <c r="U66" s="182"/>
      <c r="V66" s="36"/>
      <c r="W66" s="120"/>
      <c r="X66" s="36"/>
    </row>
    <row r="67" spans="1:24" ht="20.25" customHeight="1" thickBot="1">
      <c r="A67" s="361" t="s">
        <v>19</v>
      </c>
      <c r="B67" s="62"/>
      <c r="C67" s="82"/>
      <c r="D67" s="105" t="s">
        <v>20</v>
      </c>
      <c r="E67" s="125"/>
      <c r="F67" s="63"/>
      <c r="G67" s="127"/>
      <c r="H67" s="39"/>
      <c r="I67" s="146"/>
      <c r="J67" s="39"/>
      <c r="K67" s="239"/>
      <c r="L67" s="39"/>
      <c r="M67" s="146"/>
      <c r="N67" s="239"/>
      <c r="O67" s="39"/>
      <c r="P67" s="39"/>
      <c r="Q67" s="281"/>
      <c r="R67" s="227"/>
      <c r="S67" s="271"/>
      <c r="T67" s="352"/>
      <c r="U67" s="239"/>
      <c r="V67" s="39"/>
      <c r="W67" s="146"/>
      <c r="X67" s="39"/>
    </row>
    <row r="68" spans="1:24" ht="15" customHeight="1">
      <c r="A68" s="46" t="s">
        <v>11</v>
      </c>
      <c r="B68" s="55" t="s">
        <v>214</v>
      </c>
      <c r="C68" s="66" t="s">
        <v>12</v>
      </c>
      <c r="D68" s="68" t="s">
        <v>187</v>
      </c>
      <c r="E68" s="116">
        <v>34800</v>
      </c>
      <c r="F68" s="129">
        <f>((G68/E68)-1)*100</f>
        <v>11.896551724137927</v>
      </c>
      <c r="G68" s="126">
        <v>38940</v>
      </c>
      <c r="H68" s="265">
        <f>((I68/E68)-1)*100</f>
        <v>18.448275862068964</v>
      </c>
      <c r="I68" s="111">
        <v>41220</v>
      </c>
      <c r="J68" s="265">
        <f>((K68/E68)-1)*100</f>
        <v>16.37931034482758</v>
      </c>
      <c r="K68" s="181">
        <v>40500</v>
      </c>
      <c r="L68" s="265">
        <f>(M68/E68-1)*100</f>
        <v>3.9655172413793016</v>
      </c>
      <c r="M68" s="111">
        <v>36180</v>
      </c>
      <c r="N68" s="290">
        <f>(O68/E68-1)*100</f>
        <v>3.9655172413793016</v>
      </c>
      <c r="O68" s="36">
        <v>36180</v>
      </c>
      <c r="P68" s="36">
        <f>O68/2</f>
        <v>18090</v>
      </c>
      <c r="Q68" s="190">
        <v>36</v>
      </c>
      <c r="R68" s="225"/>
      <c r="S68" s="264"/>
      <c r="T68" s="210" t="s">
        <v>302</v>
      </c>
      <c r="U68" s="36">
        <v>18090</v>
      </c>
      <c r="V68" s="36">
        <v>18090</v>
      </c>
      <c r="W68" s="36">
        <f>V68*2</f>
        <v>36180</v>
      </c>
      <c r="X68" s="36">
        <v>19530</v>
      </c>
    </row>
    <row r="69" spans="1:24" ht="15" customHeight="1">
      <c r="A69" s="46"/>
      <c r="B69" s="53" t="s">
        <v>215</v>
      </c>
      <c r="C69" s="76" t="s">
        <v>13</v>
      </c>
      <c r="D69" s="69" t="s">
        <v>14</v>
      </c>
      <c r="E69" s="116"/>
      <c r="F69" s="44"/>
      <c r="G69" s="126"/>
      <c r="H69" s="36"/>
      <c r="I69" s="111"/>
      <c r="J69" s="36"/>
      <c r="K69" s="181"/>
      <c r="L69" s="36"/>
      <c r="M69" s="111"/>
      <c r="N69" s="181"/>
      <c r="O69" s="36"/>
      <c r="P69" s="36"/>
      <c r="Q69" s="190">
        <v>54</v>
      </c>
      <c r="R69" s="225"/>
      <c r="S69" s="264"/>
      <c r="T69" s="210" t="s">
        <v>302</v>
      </c>
      <c r="U69" s="36"/>
      <c r="V69" s="36"/>
      <c r="W69" s="36"/>
      <c r="X69" s="36"/>
    </row>
    <row r="70" spans="1:24" ht="15" customHeight="1" thickBot="1">
      <c r="A70" s="61"/>
      <c r="B70" s="62"/>
      <c r="C70" s="82"/>
      <c r="D70" s="83" t="s">
        <v>75</v>
      </c>
      <c r="E70" s="125"/>
      <c r="F70" s="63"/>
      <c r="G70" s="127"/>
      <c r="H70" s="39"/>
      <c r="I70" s="146"/>
      <c r="J70" s="39"/>
      <c r="K70" s="239"/>
      <c r="L70" s="39"/>
      <c r="M70" s="146"/>
      <c r="N70" s="239"/>
      <c r="O70" s="39"/>
      <c r="P70" s="39"/>
      <c r="Q70" s="281"/>
      <c r="R70" s="227"/>
      <c r="S70" s="271"/>
      <c r="T70" s="210"/>
      <c r="U70" s="39"/>
      <c r="V70" s="39"/>
      <c r="W70" s="39"/>
      <c r="X70" s="39"/>
    </row>
    <row r="71" spans="1:24" ht="15" customHeight="1">
      <c r="A71" s="20"/>
      <c r="B71" s="85"/>
      <c r="C71" s="77"/>
      <c r="D71" s="77"/>
      <c r="E71" s="86"/>
      <c r="F71" s="86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90"/>
      <c r="R71" s="190"/>
      <c r="S71" s="190"/>
      <c r="T71" s="210"/>
      <c r="U71" s="111"/>
      <c r="V71" s="111"/>
      <c r="W71" s="111"/>
      <c r="X71" s="111"/>
    </row>
    <row r="72" spans="1:17" ht="15" customHeight="1">
      <c r="A72" s="20"/>
      <c r="B72" s="85"/>
      <c r="C72" s="77"/>
      <c r="D72" s="77"/>
      <c r="E72" s="86"/>
      <c r="F72" s="86"/>
      <c r="G72" s="86"/>
      <c r="H72" s="86"/>
      <c r="J72" s="86"/>
      <c r="L72" s="86"/>
      <c r="Q72" s="210"/>
    </row>
    <row r="73" spans="1:17" ht="15" customHeight="1">
      <c r="A73" s="20"/>
      <c r="B73" s="17" t="s">
        <v>99</v>
      </c>
      <c r="C73" s="5"/>
      <c r="D73" s="5" t="s">
        <v>292</v>
      </c>
      <c r="E73" s="86"/>
      <c r="F73" s="86"/>
      <c r="G73" s="86"/>
      <c r="H73" s="86"/>
      <c r="J73" s="86"/>
      <c r="L73" s="86"/>
      <c r="Q73" s="210" t="e">
        <f>Q69+Q68+Q65+Q62+Q60+Q59+Q57+Q56+Q53+Q51+Q48+#REF!+Q46+Q39+Q35+Q32+Q31+Q30+Q29+Q28+Q27+Q26+Q25+Q20+Q14</f>
        <v>#REF!</v>
      </c>
    </row>
    <row r="74" spans="1:12" ht="14.25">
      <c r="A74" s="2"/>
      <c r="B74" s="17" t="s">
        <v>174</v>
      </c>
      <c r="C74" s="5"/>
      <c r="D74" s="5" t="s">
        <v>293</v>
      </c>
      <c r="E74" s="1"/>
      <c r="F74" s="1"/>
      <c r="G74" s="1"/>
      <c r="H74" s="1"/>
      <c r="J74" s="1"/>
      <c r="L74" s="1"/>
    </row>
    <row r="75" spans="1:12" ht="15">
      <c r="A75" s="2"/>
      <c r="B75" s="17" t="s">
        <v>101</v>
      </c>
      <c r="C75" s="5"/>
      <c r="D75" s="5" t="s">
        <v>294</v>
      </c>
      <c r="E75" s="8"/>
      <c r="F75" s="8"/>
      <c r="G75" s="8"/>
      <c r="H75" s="8"/>
      <c r="J75" s="8"/>
      <c r="L75" s="8"/>
    </row>
    <row r="76" spans="1:12" ht="17.25">
      <c r="A76" s="13"/>
      <c r="B76" s="16"/>
      <c r="C76" s="10"/>
      <c r="D76" s="5"/>
      <c r="E76" s="8"/>
      <c r="F76" s="8"/>
      <c r="G76" s="8"/>
      <c r="H76" s="8"/>
      <c r="J76" s="8"/>
      <c r="L76" s="8"/>
    </row>
    <row r="77" spans="1:12" ht="17.25">
      <c r="A77" s="13"/>
      <c r="B77" s="17"/>
      <c r="C77" s="5"/>
      <c r="D77" s="5"/>
      <c r="E77" s="2"/>
      <c r="F77" s="2"/>
      <c r="G77" s="2"/>
      <c r="H77" s="2"/>
      <c r="J77" s="2"/>
      <c r="L77" s="2"/>
    </row>
    <row r="78" spans="2:4" ht="12.75">
      <c r="B78" s="30"/>
      <c r="C78" s="30"/>
      <c r="D78" s="30"/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ИжГТУ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экономики</dc:creator>
  <cp:keywords/>
  <dc:description/>
  <cp:lastModifiedBy>Администратор</cp:lastModifiedBy>
  <cp:lastPrinted>2010-06-23T11:15:42Z</cp:lastPrinted>
  <dcterms:created xsi:type="dcterms:W3CDTF">2007-06-18T05:26:51Z</dcterms:created>
  <dcterms:modified xsi:type="dcterms:W3CDTF">2010-07-02T10:33:10Z</dcterms:modified>
  <cp:category/>
  <cp:version/>
  <cp:contentType/>
  <cp:contentStatus/>
</cp:coreProperties>
</file>